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0730" windowHeight="11760" tabRatio="860"/>
  </bookViews>
  <sheets>
    <sheet name="CAPSULAS" sheetId="9" r:id="rId1"/>
    <sheet name="EMULSIONES Y GELES" sheetId="10" r:id="rId2"/>
    <sheet name="PAPELES" sheetId="11" r:id="rId3"/>
    <sheet name="POMADAS" sheetId="3" r:id="rId4"/>
    <sheet name="COLIRIOS" sheetId="13" r:id="rId5"/>
    <sheet name="SOLUCIONES SUSPENSIONES ORALES" sheetId="12" r:id="rId6"/>
    <sheet name="SOLUC SUSP NO ORALES NO ESTERIL" sheetId="5" r:id="rId7"/>
    <sheet name="CALCULADOR" sheetId="15" r:id="rId8"/>
  </sheets>
  <definedNames>
    <definedName name="_xlnm._FilterDatabase" localSheetId="3" hidden="1">POMADAS!$B$1:$B$51</definedName>
    <definedName name="_xlnm._FilterDatabase" localSheetId="6" hidden="1">'SOLUC SUSP NO ORALES NO ESTERIL'!$D$23:$D$43</definedName>
    <definedName name="Excel_BuiltIn__FilterDatabase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1"/>
  <c r="C40"/>
  <c r="M53" i="9"/>
  <c r="C37" i="11"/>
  <c r="D37" s="1"/>
  <c r="C34"/>
  <c r="E34" s="1"/>
  <c r="C31"/>
  <c r="D31" s="1"/>
  <c r="C28"/>
  <c r="E28" s="1"/>
  <c r="C25"/>
  <c r="D25" s="1"/>
  <c r="C22"/>
  <c r="E22" s="1"/>
  <c r="C19"/>
  <c r="D19" s="1"/>
  <c r="C16"/>
  <c r="E16" s="1"/>
  <c r="C13"/>
  <c r="D13" s="1"/>
  <c r="C10"/>
  <c r="E10" s="1"/>
  <c r="C7"/>
  <c r="D7" s="1"/>
  <c r="C4"/>
  <c r="E4" s="1"/>
  <c r="F44" i="12"/>
  <c r="I44" s="1"/>
  <c r="E44"/>
  <c r="E9" i="15"/>
  <c r="H9" s="1"/>
  <c r="D9"/>
  <c r="F60" i="12"/>
  <c r="H60" s="1"/>
  <c r="E60"/>
  <c r="E19" i="11" l="1"/>
  <c r="D28"/>
  <c r="D16"/>
  <c r="D10"/>
  <c r="D4"/>
  <c r="E7"/>
  <c r="E13"/>
  <c r="D22"/>
  <c r="E25"/>
  <c r="D34"/>
  <c r="E37"/>
  <c r="E31"/>
  <c r="H44" i="12"/>
  <c r="G9" i="15"/>
  <c r="I60" i="12"/>
  <c r="E26" i="9"/>
  <c r="H26" s="1"/>
  <c r="D26"/>
  <c r="F72" i="5"/>
  <c r="I72" s="1"/>
  <c r="E72"/>
  <c r="F71"/>
  <c r="I71" s="1"/>
  <c r="E71"/>
  <c r="F70"/>
  <c r="I70" s="1"/>
  <c r="E70"/>
  <c r="F59" i="3"/>
  <c r="I59" s="1"/>
  <c r="E59"/>
  <c r="F69" i="5"/>
  <c r="H69" s="1"/>
  <c r="E69"/>
  <c r="F37"/>
  <c r="H37" s="1"/>
  <c r="E37"/>
  <c r="F56" i="12"/>
  <c r="H56" s="1"/>
  <c r="E56"/>
  <c r="E8" i="15"/>
  <c r="H8" s="1"/>
  <c r="D8"/>
  <c r="E7"/>
  <c r="H7" s="1"/>
  <c r="D7"/>
  <c r="D5"/>
  <c r="E109" i="10"/>
  <c r="G109" s="1"/>
  <c r="D109"/>
  <c r="E46"/>
  <c r="G46" s="1"/>
  <c r="D46"/>
  <c r="H72" i="5" l="1"/>
  <c r="G26" i="9"/>
  <c r="H71" i="5"/>
  <c r="H70"/>
  <c r="H59" i="3"/>
  <c r="I56" i="12"/>
  <c r="I69" i="5"/>
  <c r="I37"/>
  <c r="G8" i="15"/>
  <c r="G7"/>
  <c r="H109" i="10"/>
  <c r="H46"/>
  <c r="F58" i="3"/>
  <c r="H58" s="1"/>
  <c r="E58"/>
  <c r="F59" i="12"/>
  <c r="H59" s="1"/>
  <c r="E59"/>
  <c r="E144" i="10"/>
  <c r="G144" s="1"/>
  <c r="D144"/>
  <c r="F58" i="12"/>
  <c r="I58" s="1"/>
  <c r="E58"/>
  <c r="F40" i="5"/>
  <c r="H40" s="1"/>
  <c r="E40"/>
  <c r="E59" i="10"/>
  <c r="G59" s="1"/>
  <c r="D59"/>
  <c r="F16" i="12"/>
  <c r="I16" s="1"/>
  <c r="E16"/>
  <c r="E9"/>
  <c r="F39" i="5"/>
  <c r="I39" s="1"/>
  <c r="E39"/>
  <c r="F17" i="12"/>
  <c r="H17" s="1"/>
  <c r="E17"/>
  <c r="F68" i="5"/>
  <c r="I68" s="1"/>
  <c r="E68"/>
  <c r="E145" i="10"/>
  <c r="H145" s="1"/>
  <c r="D145"/>
  <c r="I58" i="3" l="1"/>
  <c r="I59" i="12"/>
  <c r="H144" i="10"/>
  <c r="H58" i="12"/>
  <c r="I40" i="5"/>
  <c r="H59" i="10"/>
  <c r="G145"/>
  <c r="H16" i="12"/>
  <c r="H39" i="5"/>
  <c r="I17" i="12"/>
  <c r="H68" i="5"/>
  <c r="F67"/>
  <c r="H67" s="1"/>
  <c r="E67"/>
  <c r="I67" l="1"/>
  <c r="F38"/>
  <c r="H38" s="1"/>
  <c r="E38"/>
  <c r="I38" l="1"/>
  <c r="E35" i="10"/>
  <c r="H35" s="1"/>
  <c r="D35"/>
  <c r="G35" l="1"/>
  <c r="E131" l="1"/>
  <c r="H131" s="1"/>
  <c r="D131"/>
  <c r="G131" l="1"/>
  <c r="F8" i="5"/>
  <c r="H8" s="1"/>
  <c r="E8"/>
  <c r="I8" l="1"/>
  <c r="F33" i="15"/>
  <c r="F32"/>
  <c r="F31"/>
  <c r="C39" l="1"/>
  <c r="G14" i="13" l="1"/>
  <c r="G12"/>
  <c r="G11"/>
  <c r="G10"/>
  <c r="G9"/>
  <c r="G8"/>
  <c r="G7"/>
  <c r="G6"/>
  <c r="G5"/>
  <c r="G4"/>
  <c r="F66" i="5"/>
  <c r="F61"/>
  <c r="F60"/>
  <c r="F57"/>
  <c r="F56"/>
  <c r="F85" i="15"/>
  <c r="F84"/>
  <c r="F83"/>
  <c r="F82"/>
  <c r="F81"/>
  <c r="F80"/>
  <c r="F79"/>
  <c r="F74"/>
  <c r="I74" s="1"/>
  <c r="F73"/>
  <c r="I73" s="1"/>
  <c r="F72"/>
  <c r="I72" s="1"/>
  <c r="F71"/>
  <c r="I71" s="1"/>
  <c r="F70"/>
  <c r="I70" s="1"/>
  <c r="F69"/>
  <c r="I69" s="1"/>
  <c r="F68"/>
  <c r="I68" s="1"/>
  <c r="F63"/>
  <c r="F62"/>
  <c r="F61"/>
  <c r="F60"/>
  <c r="F59"/>
  <c r="F58"/>
  <c r="F57"/>
  <c r="F52" i="5"/>
  <c r="F49"/>
  <c r="F45"/>
  <c r="F44"/>
  <c r="F36"/>
  <c r="F33"/>
  <c r="F32"/>
  <c r="H32" s="1"/>
  <c r="F31"/>
  <c r="F30"/>
  <c r="F29"/>
  <c r="F28"/>
  <c r="F27"/>
  <c r="F23"/>
  <c r="F22"/>
  <c r="F21"/>
  <c r="F20"/>
  <c r="F19"/>
  <c r="F14"/>
  <c r="F13"/>
  <c r="F12"/>
  <c r="F9"/>
  <c r="F7"/>
  <c r="F6"/>
  <c r="F5"/>
  <c r="F51" i="15"/>
  <c r="F50"/>
  <c r="F49"/>
  <c r="F48"/>
  <c r="F47"/>
  <c r="F46"/>
  <c r="F45"/>
  <c r="F44"/>
  <c r="F55" i="12"/>
  <c r="F54"/>
  <c r="F53"/>
  <c r="F52"/>
  <c r="F50"/>
  <c r="F49"/>
  <c r="F48"/>
  <c r="F47"/>
  <c r="F45"/>
  <c r="F43"/>
  <c r="F42"/>
  <c r="F41"/>
  <c r="F40"/>
  <c r="F39"/>
  <c r="F38"/>
  <c r="F37"/>
  <c r="F35"/>
  <c r="F33"/>
  <c r="F32"/>
  <c r="F30"/>
  <c r="F29"/>
  <c r="F27"/>
  <c r="F26"/>
  <c r="F24"/>
  <c r="F23"/>
  <c r="F21"/>
  <c r="F20"/>
  <c r="F19"/>
  <c r="F15"/>
  <c r="F14"/>
  <c r="F13"/>
  <c r="F12"/>
  <c r="F11"/>
  <c r="F10"/>
  <c r="F9"/>
  <c r="F8"/>
  <c r="F7"/>
  <c r="F6"/>
  <c r="F4"/>
  <c r="F30" i="15"/>
  <c r="F26"/>
  <c r="F25"/>
  <c r="F24"/>
  <c r="F23"/>
  <c r="F22"/>
  <c r="F21"/>
  <c r="F55" i="3"/>
  <c r="F54"/>
  <c r="F53"/>
  <c r="F52"/>
  <c r="F51"/>
  <c r="F50"/>
  <c r="F47"/>
  <c r="F46"/>
  <c r="F45"/>
  <c r="F44"/>
  <c r="F43"/>
  <c r="F42"/>
  <c r="F39"/>
  <c r="F38"/>
  <c r="F37"/>
  <c r="F36"/>
  <c r="F35"/>
  <c r="F34"/>
  <c r="F33"/>
  <c r="F32"/>
  <c r="F31"/>
  <c r="F30"/>
  <c r="F29"/>
  <c r="F28"/>
  <c r="F27"/>
  <c r="F24"/>
  <c r="F26"/>
  <c r="F25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17" i="15"/>
  <c r="E16"/>
  <c r="E15"/>
  <c r="E14"/>
  <c r="E13"/>
  <c r="E195" i="10"/>
  <c r="E194"/>
  <c r="E190"/>
  <c r="E185"/>
  <c r="E184"/>
  <c r="E183"/>
  <c r="E178"/>
  <c r="E176"/>
  <c r="E175"/>
  <c r="E174"/>
  <c r="E173"/>
  <c r="E168"/>
  <c r="E167"/>
  <c r="E166"/>
  <c r="E161"/>
  <c r="E156"/>
  <c r="E155"/>
  <c r="E154"/>
  <c r="E153"/>
  <c r="E148"/>
  <c r="E143"/>
  <c r="E142"/>
  <c r="E138"/>
  <c r="E137"/>
  <c r="E136"/>
  <c r="E130"/>
  <c r="E127"/>
  <c r="E124"/>
  <c r="E121"/>
  <c r="E120"/>
  <c r="E119"/>
  <c r="E118"/>
  <c r="E105"/>
  <c r="E102"/>
  <c r="E99"/>
  <c r="E96"/>
  <c r="E95"/>
  <c r="E87"/>
  <c r="E84"/>
  <c r="E83"/>
  <c r="E80"/>
  <c r="E77"/>
  <c r="E76"/>
  <c r="E75"/>
  <c r="E74"/>
  <c r="E73"/>
  <c r="E70"/>
  <c r="E69"/>
  <c r="E68"/>
  <c r="E65"/>
  <c r="E58"/>
  <c r="E57"/>
  <c r="E56"/>
  <c r="E55"/>
  <c r="E54"/>
  <c r="E51"/>
  <c r="E48"/>
  <c r="E47"/>
  <c r="E42"/>
  <c r="E41"/>
  <c r="E40"/>
  <c r="E39"/>
  <c r="E38"/>
  <c r="E34"/>
  <c r="E33"/>
  <c r="E32"/>
  <c r="E31"/>
  <c r="E28"/>
  <c r="E23"/>
  <c r="E20"/>
  <c r="E17"/>
  <c r="E14"/>
  <c r="E11"/>
  <c r="E8"/>
  <c r="E5"/>
  <c r="E6" i="15"/>
  <c r="E5"/>
  <c r="E60" i="9"/>
  <c r="E58"/>
  <c r="E56"/>
  <c r="E54"/>
  <c r="E52"/>
  <c r="E50"/>
  <c r="E48"/>
  <c r="E46"/>
  <c r="E44"/>
  <c r="E42"/>
  <c r="E40"/>
  <c r="E39"/>
  <c r="E37"/>
  <c r="E36"/>
  <c r="E34"/>
  <c r="E32"/>
  <c r="E30"/>
  <c r="E28"/>
  <c r="E24"/>
  <c r="E22"/>
  <c r="E21"/>
  <c r="E20"/>
  <c r="E18"/>
  <c r="E16"/>
  <c r="E14"/>
  <c r="E12"/>
  <c r="E10"/>
  <c r="E9"/>
  <c r="E7"/>
  <c r="E6"/>
  <c r="E4"/>
  <c r="I24" i="15" l="1"/>
  <c r="H24"/>
  <c r="I25"/>
  <c r="H25"/>
  <c r="I26"/>
  <c r="H26"/>
  <c r="I21"/>
  <c r="H21"/>
  <c r="I22"/>
  <c r="H22"/>
  <c r="I23"/>
  <c r="H23"/>
  <c r="I85"/>
  <c r="I84"/>
  <c r="I83"/>
  <c r="I82"/>
  <c r="I81"/>
  <c r="I80"/>
  <c r="I79"/>
  <c r="H74"/>
  <c r="H70"/>
  <c r="E85"/>
  <c r="E84"/>
  <c r="E83"/>
  <c r="E82"/>
  <c r="E81"/>
  <c r="E80"/>
  <c r="E79"/>
  <c r="E74"/>
  <c r="E73"/>
  <c r="E72"/>
  <c r="E71"/>
  <c r="E70"/>
  <c r="H69"/>
  <c r="E69"/>
  <c r="E68"/>
  <c r="I58"/>
  <c r="H59"/>
  <c r="I60"/>
  <c r="H62"/>
  <c r="I63"/>
  <c r="I57"/>
  <c r="I61"/>
  <c r="E61"/>
  <c r="E59"/>
  <c r="E57"/>
  <c r="E62"/>
  <c r="E63"/>
  <c r="E60"/>
  <c r="E58"/>
  <c r="I51"/>
  <c r="I50"/>
  <c r="I49"/>
  <c r="I48"/>
  <c r="I47"/>
  <c r="I46"/>
  <c r="I45"/>
  <c r="I44"/>
  <c r="E48"/>
  <c r="E47"/>
  <c r="E51"/>
  <c r="E50"/>
  <c r="E49"/>
  <c r="E46"/>
  <c r="E45"/>
  <c r="E44"/>
  <c r="H32"/>
  <c r="H31"/>
  <c r="H30"/>
  <c r="H33"/>
  <c r="E33"/>
  <c r="E32"/>
  <c r="E31"/>
  <c r="E30"/>
  <c r="E21"/>
  <c r="E25"/>
  <c r="E24"/>
  <c r="E23"/>
  <c r="E26"/>
  <c r="E22"/>
  <c r="E39"/>
  <c r="H13"/>
  <c r="D13"/>
  <c r="H16"/>
  <c r="H15"/>
  <c r="H14"/>
  <c r="H17"/>
  <c r="D17"/>
  <c r="D16"/>
  <c r="D15"/>
  <c r="D14"/>
  <c r="H6"/>
  <c r="D6"/>
  <c r="H5"/>
  <c r="I23" i="5"/>
  <c r="H21"/>
  <c r="E23"/>
  <c r="I21"/>
  <c r="E21"/>
  <c r="I22"/>
  <c r="E22"/>
  <c r="I52"/>
  <c r="E52"/>
  <c r="H195" i="10"/>
  <c r="D195"/>
  <c r="G195"/>
  <c r="G194"/>
  <c r="H23" i="5" l="1"/>
  <c r="H194" i="10"/>
  <c r="H72" i="15"/>
  <c r="H68"/>
  <c r="H73"/>
  <c r="H71"/>
  <c r="H79"/>
  <c r="H80"/>
  <c r="H81"/>
  <c r="H82"/>
  <c r="H83"/>
  <c r="H84"/>
  <c r="H85"/>
  <c r="I62"/>
  <c r="I59"/>
  <c r="H61"/>
  <c r="H57"/>
  <c r="H58"/>
  <c r="H60"/>
  <c r="H63"/>
  <c r="H44"/>
  <c r="H45"/>
  <c r="H46"/>
  <c r="H49"/>
  <c r="H50"/>
  <c r="H51"/>
  <c r="H47"/>
  <c r="H48"/>
  <c r="I30"/>
  <c r="I33"/>
  <c r="I32"/>
  <c r="I31"/>
  <c r="D39"/>
  <c r="G13"/>
  <c r="G14"/>
  <c r="G15"/>
  <c r="G16"/>
  <c r="G17"/>
  <c r="G5"/>
  <c r="G6"/>
  <c r="H22" i="5"/>
  <c r="H52"/>
  <c r="D190" i="10"/>
  <c r="G190"/>
  <c r="H190"/>
  <c r="D194"/>
  <c r="H185"/>
  <c r="H183"/>
  <c r="D185"/>
  <c r="H184"/>
  <c r="D184"/>
  <c r="D183"/>
  <c r="I60" i="5"/>
  <c r="E60"/>
  <c r="H178" i="10"/>
  <c r="H175"/>
  <c r="H174"/>
  <c r="H173"/>
  <c r="D178"/>
  <c r="H176"/>
  <c r="D176"/>
  <c r="D175"/>
  <c r="D174"/>
  <c r="D173"/>
  <c r="I53" i="12"/>
  <c r="E53"/>
  <c r="I55"/>
  <c r="E55"/>
  <c r="I48"/>
  <c r="I47"/>
  <c r="E48"/>
  <c r="I49"/>
  <c r="E49"/>
  <c r="E47"/>
  <c r="H60" i="5" l="1"/>
  <c r="G183" i="10"/>
  <c r="G184"/>
  <c r="G185"/>
  <c r="G178"/>
  <c r="G173"/>
  <c r="G174"/>
  <c r="G175"/>
  <c r="G176"/>
  <c r="H53" i="12"/>
  <c r="H55"/>
  <c r="H47"/>
  <c r="H48"/>
  <c r="H49"/>
  <c r="I66" i="5"/>
  <c r="E66"/>
  <c r="I61"/>
  <c r="E61"/>
  <c r="I57"/>
  <c r="E57"/>
  <c r="I56"/>
  <c r="E56"/>
  <c r="I49"/>
  <c r="E49"/>
  <c r="I44"/>
  <c r="E44"/>
  <c r="I45"/>
  <c r="E45"/>
  <c r="I36"/>
  <c r="E36"/>
  <c r="I33"/>
  <c r="E33"/>
  <c r="I32"/>
  <c r="I29"/>
  <c r="E29"/>
  <c r="E32"/>
  <c r="I19"/>
  <c r="E19"/>
  <c r="H14"/>
  <c r="I13"/>
  <c r="H12"/>
  <c r="E14"/>
  <c r="E13"/>
  <c r="E12"/>
  <c r="H56" l="1"/>
  <c r="H66"/>
  <c r="H61"/>
  <c r="H57"/>
  <c r="H49"/>
  <c r="H44"/>
  <c r="H45"/>
  <c r="H36"/>
  <c r="H33"/>
  <c r="H29"/>
  <c r="I14"/>
  <c r="H13"/>
  <c r="H19"/>
  <c r="I12"/>
  <c r="H9"/>
  <c r="E9"/>
  <c r="I9" l="1"/>
  <c r="H35" i="12" l="1"/>
  <c r="E35"/>
  <c r="I33"/>
  <c r="I32"/>
  <c r="E33"/>
  <c r="E32"/>
  <c r="H30"/>
  <c r="H29"/>
  <c r="E30"/>
  <c r="E29"/>
  <c r="I15"/>
  <c r="I14"/>
  <c r="I13"/>
  <c r="H12"/>
  <c r="I12"/>
  <c r="E12"/>
  <c r="E15"/>
  <c r="E14"/>
  <c r="E13"/>
  <c r="I45"/>
  <c r="I43"/>
  <c r="I42"/>
  <c r="I40"/>
  <c r="I37"/>
  <c r="E41"/>
  <c r="H41"/>
  <c r="I38"/>
  <c r="E38"/>
  <c r="E37"/>
  <c r="E45"/>
  <c r="E43"/>
  <c r="E42"/>
  <c r="E40"/>
  <c r="I27"/>
  <c r="I26"/>
  <c r="E27"/>
  <c r="E26"/>
  <c r="H24"/>
  <c r="E24"/>
  <c r="I4"/>
  <c r="E4"/>
  <c r="I29" l="1"/>
  <c r="I30"/>
  <c r="H32"/>
  <c r="I35"/>
  <c r="H33"/>
  <c r="H15"/>
  <c r="H14"/>
  <c r="H13"/>
  <c r="I41"/>
  <c r="H37"/>
  <c r="H43"/>
  <c r="H45"/>
  <c r="H4"/>
  <c r="I24"/>
  <c r="H40"/>
  <c r="H42"/>
  <c r="H26"/>
  <c r="H27"/>
  <c r="H70" i="10"/>
  <c r="D70"/>
  <c r="H69"/>
  <c r="D69"/>
  <c r="G70" l="1"/>
  <c r="G69"/>
  <c r="I50" i="12"/>
  <c r="E50"/>
  <c r="H20" i="5"/>
  <c r="E20"/>
  <c r="H105" i="10"/>
  <c r="D105"/>
  <c r="E27" i="5"/>
  <c r="E31"/>
  <c r="E30"/>
  <c r="E28"/>
  <c r="E7"/>
  <c r="E6"/>
  <c r="E5"/>
  <c r="G58" i="10"/>
  <c r="D58"/>
  <c r="G57"/>
  <c r="H56"/>
  <c r="H55"/>
  <c r="H54"/>
  <c r="H57"/>
  <c r="D57"/>
  <c r="D56"/>
  <c r="D55"/>
  <c r="D54"/>
  <c r="G56" l="1"/>
  <c r="G54"/>
  <c r="G105"/>
  <c r="H58"/>
  <c r="I20" i="5"/>
  <c r="H50" i="12"/>
  <c r="G55" i="10"/>
  <c r="H54" i="9" l="1"/>
  <c r="G54"/>
  <c r="D54"/>
  <c r="H39" i="12"/>
  <c r="E39"/>
  <c r="E54"/>
  <c r="E52"/>
  <c r="E23"/>
  <c r="E21"/>
  <c r="E20"/>
  <c r="E19"/>
  <c r="E6"/>
  <c r="E11"/>
  <c r="E10"/>
  <c r="E8"/>
  <c r="E7"/>
  <c r="I14" i="13"/>
  <c r="J14"/>
  <c r="F14"/>
  <c r="H34" i="10"/>
  <c r="D34"/>
  <c r="I39" i="12"/>
  <c r="G34" i="10" l="1"/>
  <c r="J12" i="13"/>
  <c r="J5"/>
  <c r="I10"/>
  <c r="I9"/>
  <c r="I7"/>
  <c r="F12"/>
  <c r="F11"/>
  <c r="F10"/>
  <c r="F9"/>
  <c r="F8"/>
  <c r="F7"/>
  <c r="F6"/>
  <c r="F5"/>
  <c r="F4"/>
  <c r="I12"/>
  <c r="J11"/>
  <c r="J10"/>
  <c r="J9"/>
  <c r="I8"/>
  <c r="J6"/>
  <c r="J7"/>
  <c r="I5"/>
  <c r="I4"/>
  <c r="H53" i="3"/>
  <c r="H55"/>
  <c r="H54"/>
  <c r="H52"/>
  <c r="H51"/>
  <c r="H50"/>
  <c r="E55"/>
  <c r="E54"/>
  <c r="E53"/>
  <c r="E52"/>
  <c r="E51"/>
  <c r="E50"/>
  <c r="E47"/>
  <c r="E46"/>
  <c r="E45"/>
  <c r="E44"/>
  <c r="E43"/>
  <c r="E42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H18" i="9"/>
  <c r="D18"/>
  <c r="J8" i="13" l="1"/>
  <c r="J4"/>
  <c r="I6"/>
  <c r="I11"/>
  <c r="H56" i="9"/>
  <c r="H60"/>
  <c r="H58"/>
  <c r="G52"/>
  <c r="H50"/>
  <c r="H48"/>
  <c r="D60"/>
  <c r="D58"/>
  <c r="G56"/>
  <c r="D56"/>
  <c r="D52"/>
  <c r="D50"/>
  <c r="D48"/>
  <c r="H168" i="10"/>
  <c r="H167"/>
  <c r="H166"/>
  <c r="H161"/>
  <c r="H148"/>
  <c r="H143"/>
  <c r="H142"/>
  <c r="H138"/>
  <c r="H137"/>
  <c r="H136"/>
  <c r="D168"/>
  <c r="D167"/>
  <c r="D166"/>
  <c r="D161"/>
  <c r="D148"/>
  <c r="D143"/>
  <c r="G142"/>
  <c r="D142"/>
  <c r="D156"/>
  <c r="D155"/>
  <c r="D154"/>
  <c r="D153"/>
  <c r="D84"/>
  <c r="D138"/>
  <c r="D137"/>
  <c r="D136"/>
  <c r="H52" i="9" l="1"/>
  <c r="G48"/>
  <c r="G58"/>
  <c r="G60"/>
  <c r="G50"/>
  <c r="G167" i="10"/>
  <c r="G148"/>
  <c r="G168"/>
  <c r="G166"/>
  <c r="G161"/>
  <c r="G143"/>
  <c r="G138"/>
  <c r="G137"/>
  <c r="G136"/>
  <c r="H130"/>
  <c r="H127"/>
  <c r="H121"/>
  <c r="H120"/>
  <c r="H118"/>
  <c r="H124"/>
  <c r="D130"/>
  <c r="D127"/>
  <c r="D124"/>
  <c r="D121"/>
  <c r="D120"/>
  <c r="H119"/>
  <c r="D119"/>
  <c r="D118"/>
  <c r="H99"/>
  <c r="H96"/>
  <c r="H95"/>
  <c r="H102"/>
  <c r="D102"/>
  <c r="D99"/>
  <c r="D96"/>
  <c r="D95"/>
  <c r="H87"/>
  <c r="H83"/>
  <c r="H80"/>
  <c r="D87"/>
  <c r="D83"/>
  <c r="D80"/>
  <c r="H77"/>
  <c r="H76"/>
  <c r="H75"/>
  <c r="H74"/>
  <c r="H73"/>
  <c r="H68"/>
  <c r="H65"/>
  <c r="D77"/>
  <c r="D76"/>
  <c r="D75"/>
  <c r="D74"/>
  <c r="D73"/>
  <c r="D68"/>
  <c r="D65"/>
  <c r="H48"/>
  <c r="H47"/>
  <c r="G42"/>
  <c r="H41"/>
  <c r="H40"/>
  <c r="H39"/>
  <c r="H38"/>
  <c r="H33"/>
  <c r="H32"/>
  <c r="H31"/>
  <c r="H28"/>
  <c r="H51"/>
  <c r="D51"/>
  <c r="D48"/>
  <c r="D47"/>
  <c r="D42"/>
  <c r="D41"/>
  <c r="D40"/>
  <c r="D39"/>
  <c r="D38"/>
  <c r="D33"/>
  <c r="D32"/>
  <c r="D31"/>
  <c r="D28"/>
  <c r="H42" l="1"/>
  <c r="G48"/>
  <c r="G95"/>
  <c r="G118"/>
  <c r="G130"/>
  <c r="G127"/>
  <c r="G124"/>
  <c r="G121"/>
  <c r="G120"/>
  <c r="G119"/>
  <c r="G96"/>
  <c r="G102"/>
  <c r="G99"/>
  <c r="G87"/>
  <c r="G83"/>
  <c r="G80"/>
  <c r="G77"/>
  <c r="G76"/>
  <c r="G75"/>
  <c r="G74"/>
  <c r="G73"/>
  <c r="G68"/>
  <c r="G65"/>
  <c r="G51"/>
  <c r="G47"/>
  <c r="G41"/>
  <c r="G40"/>
  <c r="G39"/>
  <c r="G38"/>
  <c r="G33"/>
  <c r="G32"/>
  <c r="G31"/>
  <c r="G28"/>
  <c r="D23"/>
  <c r="D20"/>
  <c r="D17"/>
  <c r="D14"/>
  <c r="D11"/>
  <c r="D8"/>
  <c r="D5"/>
  <c r="G18" i="9"/>
  <c r="D46"/>
  <c r="D44"/>
  <c r="D42"/>
  <c r="D40"/>
  <c r="D39"/>
  <c r="D37"/>
  <c r="D36"/>
  <c r="D34"/>
  <c r="D32"/>
  <c r="D30"/>
  <c r="D28"/>
  <c r="D24"/>
  <c r="D22"/>
  <c r="D21"/>
  <c r="D20"/>
  <c r="D16"/>
  <c r="D14"/>
  <c r="D12"/>
  <c r="D10"/>
  <c r="D9"/>
  <c r="D7"/>
  <c r="D6"/>
  <c r="D4"/>
  <c r="G23" i="10" l="1"/>
  <c r="G20"/>
  <c r="G17"/>
  <c r="G14"/>
  <c r="G11"/>
  <c r="G12" i="9"/>
  <c r="H12" l="1"/>
  <c r="H9"/>
  <c r="G9"/>
  <c r="H10"/>
  <c r="G10"/>
  <c r="H6"/>
  <c r="G6"/>
  <c r="G4"/>
  <c r="H4"/>
  <c r="H7"/>
  <c r="G7"/>
  <c r="H11" i="10"/>
  <c r="H14"/>
  <c r="H17"/>
  <c r="H20"/>
  <c r="H23"/>
  <c r="H6" i="5"/>
  <c r="H52" i="12"/>
  <c r="H21"/>
  <c r="H19"/>
  <c r="H11"/>
  <c r="H9"/>
  <c r="H7"/>
  <c r="G34" i="9"/>
  <c r="I50" i="3"/>
  <c r="I51"/>
  <c r="I52"/>
  <c r="I54"/>
  <c r="I55"/>
  <c r="H45"/>
  <c r="I45"/>
  <c r="H43"/>
  <c r="H39"/>
  <c r="H36"/>
  <c r="H35"/>
  <c r="H34"/>
  <c r="I34"/>
  <c r="H33"/>
  <c r="H30"/>
  <c r="H28"/>
  <c r="I28"/>
  <c r="H26"/>
  <c r="H23"/>
  <c r="H17"/>
  <c r="I17"/>
  <c r="H15"/>
  <c r="H13"/>
  <c r="H9"/>
  <c r="H7"/>
  <c r="I7"/>
  <c r="H5"/>
  <c r="I33"/>
  <c r="I5" l="1"/>
  <c r="I36"/>
  <c r="I39"/>
  <c r="I13"/>
  <c r="I23"/>
  <c r="I26"/>
  <c r="I35"/>
  <c r="I18"/>
  <c r="H18"/>
  <c r="I22"/>
  <c r="H22"/>
  <c r="I25"/>
  <c r="H25"/>
  <c r="I46"/>
  <c r="H46"/>
  <c r="I10"/>
  <c r="H10"/>
  <c r="I16"/>
  <c r="H16"/>
  <c r="I19"/>
  <c r="H19"/>
  <c r="I31"/>
  <c r="H31"/>
  <c r="I44"/>
  <c r="H44"/>
  <c r="I47"/>
  <c r="H47"/>
  <c r="I8"/>
  <c r="H8"/>
  <c r="I11"/>
  <c r="H11"/>
  <c r="I14"/>
  <c r="H14"/>
  <c r="I20"/>
  <c r="H20"/>
  <c r="I29"/>
  <c r="H29"/>
  <c r="I32"/>
  <c r="H32"/>
  <c r="I37"/>
  <c r="H37"/>
  <c r="I42"/>
  <c r="H42"/>
  <c r="I6"/>
  <c r="H6"/>
  <c r="I9"/>
  <c r="I12"/>
  <c r="H12"/>
  <c r="I15"/>
  <c r="I21"/>
  <c r="H21"/>
  <c r="I24"/>
  <c r="H24"/>
  <c r="I27"/>
  <c r="H27"/>
  <c r="I30"/>
  <c r="I38"/>
  <c r="H38"/>
  <c r="I43"/>
  <c r="I6" i="5"/>
  <c r="I11" i="12"/>
  <c r="I7"/>
  <c r="I21"/>
  <c r="I8"/>
  <c r="H8"/>
  <c r="I23"/>
  <c r="H23"/>
  <c r="I9"/>
  <c r="I20"/>
  <c r="H20"/>
  <c r="I52"/>
  <c r="I6"/>
  <c r="H6"/>
  <c r="I10"/>
  <c r="H10"/>
  <c r="I19"/>
  <c r="I54"/>
  <c r="H54"/>
  <c r="I5" i="5"/>
  <c r="H5"/>
  <c r="I28"/>
  <c r="H28"/>
  <c r="I30"/>
  <c r="H30"/>
  <c r="I27"/>
  <c r="H27"/>
  <c r="I7"/>
  <c r="H7"/>
  <c r="I31"/>
  <c r="H31"/>
  <c r="H24" i="9"/>
  <c r="G24"/>
  <c r="H40"/>
  <c r="G40"/>
  <c r="H14"/>
  <c r="G14"/>
  <c r="H20"/>
  <c r="G20"/>
  <c r="H28"/>
  <c r="G28"/>
  <c r="H36"/>
  <c r="G36"/>
  <c r="H42"/>
  <c r="G42"/>
  <c r="H16"/>
  <c r="G16"/>
  <c r="H21"/>
  <c r="G21"/>
  <c r="H30"/>
  <c r="G30"/>
  <c r="H37"/>
  <c r="G37"/>
  <c r="H44"/>
  <c r="G44"/>
  <c r="H22"/>
  <c r="G22"/>
  <c r="H32"/>
  <c r="G32"/>
  <c r="H39"/>
  <c r="G39"/>
  <c r="H46"/>
  <c r="G46"/>
  <c r="H156" i="10"/>
  <c r="G156"/>
  <c r="H153"/>
  <c r="G153"/>
  <c r="H154"/>
  <c r="G154"/>
  <c r="H155"/>
  <c r="G155"/>
  <c r="H84"/>
  <c r="G84"/>
  <c r="H8"/>
  <c r="G8"/>
  <c r="H5"/>
  <c r="G5"/>
</calcChain>
</file>

<file path=xl/sharedStrings.xml><?xml version="1.0" encoding="utf-8"?>
<sst xmlns="http://schemas.openxmlformats.org/spreadsheetml/2006/main" count="768" uniqueCount="300">
  <si>
    <t>VASELINAS SALICÍLICAS.</t>
  </si>
  <si>
    <t>Honorarios profesionales</t>
  </si>
  <si>
    <t>Envase</t>
  </si>
  <si>
    <t>PVP Total + 4% IVA</t>
  </si>
  <si>
    <t>30 g</t>
  </si>
  <si>
    <t>250 “</t>
  </si>
  <si>
    <t>50 “</t>
  </si>
  <si>
    <t>100 “</t>
  </si>
  <si>
    <t>150 “</t>
  </si>
  <si>
    <t>30 “</t>
  </si>
  <si>
    <t>60 ”</t>
  </si>
  <si>
    <t>200 “</t>
  </si>
  <si>
    <t>20 “</t>
  </si>
  <si>
    <t>60 “</t>
  </si>
  <si>
    <t>NITROGLICERINA</t>
  </si>
  <si>
    <t>VASELINA</t>
  </si>
  <si>
    <t>Honorarios 
profesionales</t>
  </si>
  <si>
    <t>20g</t>
  </si>
  <si>
    <t>30g</t>
  </si>
  <si>
    <t>50g</t>
  </si>
  <si>
    <t>100g</t>
  </si>
  <si>
    <t>200g</t>
  </si>
  <si>
    <t>BICARBONATO SODICO 1g</t>
  </si>
  <si>
    <t>Para un papel nº 20</t>
  </si>
  <si>
    <t>Para un papel nº 25</t>
  </si>
  <si>
    <t>Para un papel nº 50</t>
  </si>
  <si>
    <t>CARBONATO CALCICO 0,25g</t>
  </si>
  <si>
    <t>CARBONATO CALCICO 1g</t>
  </si>
  <si>
    <t>MEBENDAZOL 1g</t>
  </si>
  <si>
    <t>SULFATO DE COBRE 1g</t>
  </si>
  <si>
    <t>Para un papel nº 3</t>
  </si>
  <si>
    <t>Para un papel nº 5</t>
  </si>
  <si>
    <t>Para un papel nº 10</t>
  </si>
  <si>
    <t>Acido Bórico 5%</t>
  </si>
  <si>
    <t>Sulfato de Cobre 0,1%</t>
  </si>
  <si>
    <t>Envases</t>
  </si>
  <si>
    <t>Para 1caps nº 100</t>
  </si>
  <si>
    <t>CARBONATO CALCICO 0,5g</t>
  </si>
  <si>
    <t>Para 1 caps nº 100</t>
  </si>
  <si>
    <t xml:space="preserve">DEXAMETASONA 0,004g </t>
  </si>
  <si>
    <t>Para 1 caps nº 60</t>
  </si>
  <si>
    <t xml:space="preserve">DEXAMETASONA 0,008g </t>
  </si>
  <si>
    <t>RIBOFLAVINA 100 mg</t>
  </si>
  <si>
    <t>Para 1 caps nº 50</t>
  </si>
  <si>
    <t>SULFATO DE ZINC   0,220g</t>
  </si>
  <si>
    <t xml:space="preserve">Emulsión O/W csp 200 g </t>
  </si>
  <si>
    <t>Emulsión O/W csp 100 g</t>
  </si>
  <si>
    <t>Emulsión O/W cps 30 g</t>
  </si>
  <si>
    <t>Emulsión O/W cps 60 g</t>
  </si>
  <si>
    <t>Emulsión O/W cps 100 g</t>
  </si>
  <si>
    <t>Emulsión O/W cps 200 g</t>
  </si>
  <si>
    <t>VOLUMEN</t>
  </si>
  <si>
    <t>CAPTOPRIL 1mg/ml</t>
  </si>
  <si>
    <t>50 ml</t>
  </si>
  <si>
    <t>60 ml</t>
  </si>
  <si>
    <t>100 ml</t>
  </si>
  <si>
    <t>200 ml</t>
  </si>
  <si>
    <t>250 ml</t>
  </si>
  <si>
    <t>CAPTOPRIL 0,3mg/ml</t>
  </si>
  <si>
    <t>DEXAMETASONA 4mg/ml</t>
  </si>
  <si>
    <t>ENALAPRIL 0,1 mg/ml</t>
  </si>
  <si>
    <t>RANITIDINA 5mg/ml</t>
  </si>
  <si>
    <t xml:space="preserve">15 ml </t>
  </si>
  <si>
    <t>RANITIDINA 15mg/ml</t>
  </si>
  <si>
    <t>CAPSULAS</t>
  </si>
  <si>
    <t>PAPELES</t>
  </si>
  <si>
    <t>POMADAS</t>
  </si>
  <si>
    <t>SOLUCIONES NO ESTERILES ACUOSAS</t>
  </si>
  <si>
    <t>SOLUCIONES NO ESTERILES HIDROALCOHOLICAS</t>
  </si>
  <si>
    <t>60g</t>
  </si>
  <si>
    <t>BICARBONATO SODICO 3g</t>
  </si>
  <si>
    <t>Principios Activos</t>
  </si>
  <si>
    <t>Excipientes</t>
  </si>
  <si>
    <t>DILTIAZEM</t>
  </si>
  <si>
    <t>SOLUCIONES NO ESTERILES OLEOSAS</t>
  </si>
  <si>
    <t>SULFATO DE ZINC   0,1g</t>
  </si>
  <si>
    <t>SULFATO DE ZINC DIFFUCAPS 30MG</t>
  </si>
  <si>
    <t>SULFATO DE ZINC DIFFUCAPS 60MG</t>
  </si>
  <si>
    <t>APORTACION REDUCIDA</t>
  </si>
  <si>
    <t>SI</t>
  </si>
  <si>
    <t>APORTACIÓN REDUCIDA</t>
  </si>
  <si>
    <t>ACIDO SALICILICO</t>
  </si>
  <si>
    <t>COLIRIOS</t>
  </si>
  <si>
    <t>6  ml</t>
  </si>
  <si>
    <t>10 ml</t>
  </si>
  <si>
    <t>6 ml</t>
  </si>
  <si>
    <t>ATENOLOL 10 MG 100 CAPS</t>
  </si>
  <si>
    <t>BICARBONATO SODICO 500 MG</t>
  </si>
  <si>
    <t>Para 1caps nº 50</t>
  </si>
  <si>
    <t>CLOBETASOL 0,05% O/W 60G</t>
  </si>
  <si>
    <t>FLUOROURACILO 5% O/W 30 G</t>
  </si>
  <si>
    <t>GENTAMICINA 0,1% O/W  200 G</t>
  </si>
  <si>
    <t>HIDROCLOROTIAZIDA 2 MG/ML  100 ML</t>
  </si>
  <si>
    <t>METRONIDAZOL 2% O/W  60G</t>
  </si>
  <si>
    <t>SOLUCIONES Y SUSPENSIONES ORALES</t>
  </si>
  <si>
    <t>PARA 1 CAPS Nº 100</t>
  </si>
  <si>
    <t>CAPTOPRIL 1 MG</t>
  </si>
  <si>
    <t xml:space="preserve">CIMETIDINA 300 MG HIDROXICINA HCL 15 MG </t>
  </si>
  <si>
    <t>HIDROCORTISONA 3 MG</t>
  </si>
  <si>
    <t>HIDROCORTISONA 4 MG</t>
  </si>
  <si>
    <t>HIDROCORTISONA 5 MG</t>
  </si>
  <si>
    <t>BETAMETASONA DIPROPIONATO</t>
  </si>
  <si>
    <t xml:space="preserve">BETAMETASONA 0,1% RETINOICO 0,05% </t>
  </si>
  <si>
    <t xml:space="preserve">BETAMETASONA 0,2% SALICILICO 5% </t>
  </si>
  <si>
    <t xml:space="preserve">BETAMETASONA 0,05% </t>
  </si>
  <si>
    <t xml:space="preserve">BETAMETASONA 0,1% </t>
  </si>
  <si>
    <t>BETAMETASONA  0,6%</t>
  </si>
  <si>
    <t>BETAMETASONA  0,5%</t>
  </si>
  <si>
    <t>MATERIA PRIMA</t>
  </si>
  <si>
    <t>4% IVA</t>
  </si>
  <si>
    <t>EMULSIONES y GELES</t>
  </si>
  <si>
    <t xml:space="preserve">BETAMETASONA DIPROPIONATO 0,025% </t>
  </si>
  <si>
    <t>BETAMETASONA DIPROPIONATO 0,05%</t>
  </si>
  <si>
    <t xml:space="preserve"> 200 g</t>
  </si>
  <si>
    <t>Emulsión O/W csp 100 G</t>
  </si>
  <si>
    <t>Emulsión O/W csp 40 G</t>
  </si>
  <si>
    <t>Emulsión O/W csp 150 G</t>
  </si>
  <si>
    <t>Emulsión O/W csp 30 G</t>
  </si>
  <si>
    <t>Emulsión O/W csp 200 G</t>
  </si>
  <si>
    <t>Emulsión O/W csp 250 G</t>
  </si>
  <si>
    <t xml:space="preserve">BETAMETASONA DIPROPIONATO 0,1% </t>
  </si>
  <si>
    <t>BETAMETASONA DIPROPIONATO 0,25%</t>
  </si>
  <si>
    <t xml:space="preserve">BETAMETASONA DIPROPIONATO 0,4% </t>
  </si>
  <si>
    <t>RETINOICO</t>
  </si>
  <si>
    <t>RETINOICO 0,08%  250G</t>
  </si>
  <si>
    <t xml:space="preserve">BETAMETASONA DIPROPIONATO 0,04% </t>
  </si>
  <si>
    <t>RETINOICO 0,025%  100G</t>
  </si>
  <si>
    <t>RETINOICO 0,025%   200G</t>
  </si>
  <si>
    <t xml:space="preserve">BETAMETASONA DIPROPIONATO 0,05% </t>
  </si>
  <si>
    <t>RETINOICO 0,05 % 250 G</t>
  </si>
  <si>
    <t>RETINOICO 0,1% 100 G</t>
  </si>
  <si>
    <t>RETINOICO 0,08% 100 G</t>
  </si>
  <si>
    <t>RETINOICO 0,2% 100 G</t>
  </si>
  <si>
    <t>RETINOICO 0,1% O/W 250G</t>
  </si>
  <si>
    <t xml:space="preserve">BETAMETASONA DIPROPIONATO 0,5% </t>
  </si>
  <si>
    <t xml:space="preserve">BETAMETASONA DIPROPIONATO 1% </t>
  </si>
  <si>
    <t>RETINOICO 0,2% O/W 100G</t>
  </si>
  <si>
    <t>SALICILICO</t>
  </si>
  <si>
    <t>SALICILICO 3% 100G</t>
  </si>
  <si>
    <t>SALICILICO 10% 250G</t>
  </si>
  <si>
    <t>SALICILICO 5% 100 G</t>
  </si>
  <si>
    <t>SALICILICO 10% 100 G</t>
  </si>
  <si>
    <t>CLOBETASOL PROPIONATO</t>
  </si>
  <si>
    <t>Emulsión O/W csp 60 G</t>
  </si>
  <si>
    <t xml:space="preserve">CLOBETASOL PROPIONATO 0,05% </t>
  </si>
  <si>
    <t>RETINOICO 0,025%  O/W 100 G</t>
  </si>
  <si>
    <t>SALICILICO 2% O/W 150 G</t>
  </si>
  <si>
    <t xml:space="preserve">CLOBETASOL PROPIONATO 0,2% </t>
  </si>
  <si>
    <t>SALICILICO 3% 100 G</t>
  </si>
  <si>
    <t>DILTIAZEM HCl</t>
  </si>
  <si>
    <t>CSP 50 G</t>
  </si>
  <si>
    <t>CSP 100 G</t>
  </si>
  <si>
    <t>CSP 30 G</t>
  </si>
  <si>
    <t xml:space="preserve">DILTIAZEM 2% </t>
  </si>
  <si>
    <t>FLUOROURACILO</t>
  </si>
  <si>
    <t>GENTAMICINA</t>
  </si>
  <si>
    <t>HIDROCORTISONA</t>
  </si>
  <si>
    <t>RETINOICO 0,05% 100 G</t>
  </si>
  <si>
    <t xml:space="preserve">METRONIDAZOL </t>
  </si>
  <si>
    <t xml:space="preserve">NITROGLICERINA 0,2%  </t>
  </si>
  <si>
    <t>FLUOROURACILO 3% O/W 30 G</t>
  </si>
  <si>
    <t xml:space="preserve">LEVOTIROXINA SODICA 25 MICROG </t>
  </si>
  <si>
    <t xml:space="preserve">LEVOTIROXINA SODICA 88 MICROG </t>
  </si>
  <si>
    <t xml:space="preserve">NICOTINAMIDA 500 MG </t>
  </si>
  <si>
    <t xml:space="preserve">NIFEDIPINO 5 MG </t>
  </si>
  <si>
    <t xml:space="preserve">PIRIDOXINA 40 MG </t>
  </si>
  <si>
    <t>HIDROCORTISONA BASE 1%</t>
  </si>
  <si>
    <t>IVA</t>
  </si>
  <si>
    <t>100 G</t>
  </si>
  <si>
    <t>ORABASE</t>
  </si>
  <si>
    <t xml:space="preserve">CICLOSPORINA </t>
  </si>
  <si>
    <t>APORTACION</t>
  </si>
  <si>
    <t>ATROPINA</t>
  </si>
  <si>
    <t xml:space="preserve">NICOTINAMIDA 50 MG </t>
  </si>
  <si>
    <t>BETAMETASONA DIPROPIONATO 0,5%</t>
  </si>
  <si>
    <t>QUININA SULFATO 200 MG</t>
  </si>
  <si>
    <t>TRIAMCINOLONA ACETONIDO</t>
  </si>
  <si>
    <t>RETINOICO 0,1%  200G</t>
  </si>
  <si>
    <t>RETINOICO 0,03%  100G</t>
  </si>
  <si>
    <t>PERMETRINA 5%</t>
  </si>
  <si>
    <t>CAPTOPRIL</t>
  </si>
  <si>
    <t xml:space="preserve">DEXAMETASONA </t>
  </si>
  <si>
    <t xml:space="preserve">ENALAPRIL </t>
  </si>
  <si>
    <t xml:space="preserve">ATENOLOL 2 MG/ML </t>
  </si>
  <si>
    <t>100 ML</t>
  </si>
  <si>
    <t xml:space="preserve">OMEPRAZOL </t>
  </si>
  <si>
    <t>ESPIRONOLACTONA</t>
  </si>
  <si>
    <t>500 ml</t>
  </si>
  <si>
    <t>ENALAPRIL 1 mg/ml</t>
  </si>
  <si>
    <t xml:space="preserve">ESPIRONOLACTONA 5 mg/ml </t>
  </si>
  <si>
    <t xml:space="preserve">OMEPRAZOL 2 MG/ML </t>
  </si>
  <si>
    <t xml:space="preserve">OMEPRAZOL 4 MG/ML </t>
  </si>
  <si>
    <t xml:space="preserve">OMEPRAZOL 5 MG/ML </t>
  </si>
  <si>
    <t>CAPTOPRIL 2mg/ml</t>
  </si>
  <si>
    <t>125 ml</t>
  </si>
  <si>
    <t>400 ml</t>
  </si>
  <si>
    <t>CAPTOPRIL 5mg/ml</t>
  </si>
  <si>
    <t>150 ml</t>
  </si>
  <si>
    <t>FUROSEMIDA</t>
  </si>
  <si>
    <t>FUROSEMIDA 1mg/ml</t>
  </si>
  <si>
    <t>FUROSEMIDA 2mg/ml</t>
  </si>
  <si>
    <t xml:space="preserve">100 ml </t>
  </si>
  <si>
    <t xml:space="preserve">150 ml </t>
  </si>
  <si>
    <t xml:space="preserve">60 ml </t>
  </si>
  <si>
    <t xml:space="preserve">HIDROCLOROTIAZIDA </t>
  </si>
  <si>
    <t xml:space="preserve">HIDROCLOROTIAZIDA 5 MG/ML </t>
  </si>
  <si>
    <t>HIDROCORTISONA 0,1%</t>
  </si>
  <si>
    <t>PROPRANOLOL</t>
  </si>
  <si>
    <t xml:space="preserve">PROPRANOLOL 5 MG/ML </t>
  </si>
  <si>
    <t>RANITIDINA</t>
  </si>
  <si>
    <t>PRINCIPIOS ACTIVOS</t>
  </si>
  <si>
    <t>EXCIPIENTES</t>
  </si>
  <si>
    <t>HONORARIOS PROFESIONALES</t>
  </si>
  <si>
    <t>ENVASE</t>
  </si>
  <si>
    <t>1000 ml</t>
  </si>
  <si>
    <t xml:space="preserve">30 ml </t>
  </si>
  <si>
    <t>COBRE SULFATO</t>
  </si>
  <si>
    <t>LIDOCAÍNA</t>
  </si>
  <si>
    <t xml:space="preserve">LIDOCAINA VISCOSA 2% </t>
  </si>
  <si>
    <t>ALCOHOL BORICADO</t>
  </si>
  <si>
    <t xml:space="preserve">20 ml </t>
  </si>
  <si>
    <t xml:space="preserve">200 ml </t>
  </si>
  <si>
    <t>ERITROMICINA</t>
  </si>
  <si>
    <t>CLOBETASOL</t>
  </si>
  <si>
    <t>CLOBETASOL 0,05%</t>
  </si>
  <si>
    <t xml:space="preserve">ERITROMICINA 4% </t>
  </si>
  <si>
    <t>PERMETRINA</t>
  </si>
  <si>
    <t>200ml</t>
  </si>
  <si>
    <t>LACA DE UÑAS</t>
  </si>
  <si>
    <t>ACEITE CADE</t>
  </si>
  <si>
    <t xml:space="preserve">CLOBETASOL PROPIONATO 8% </t>
  </si>
  <si>
    <t>A CADE 40% BREA 0,5% TWEN 80 60%</t>
  </si>
  <si>
    <t xml:space="preserve">ACIDO SALICILICO 5 % </t>
  </si>
  <si>
    <t xml:space="preserve">PROPRANOLOL 1 MG/ML </t>
  </si>
  <si>
    <t>RANITIDINA 10mg/ml</t>
  </si>
  <si>
    <t xml:space="preserve">50 ml </t>
  </si>
  <si>
    <t>RETINOICO 0,025%</t>
  </si>
  <si>
    <t>RETINOICO 0,05%</t>
  </si>
  <si>
    <t xml:space="preserve">TRIAMCINOLONA ACETONIDO 0,1%  </t>
  </si>
  <si>
    <t>TRIAMCINOLONA ACETONIDO + SALICILICO</t>
  </si>
  <si>
    <t>SALICILICO 6%</t>
  </si>
  <si>
    <t>SALICILICO 10% CSP 100 G</t>
  </si>
  <si>
    <t>TRIAMCINOLONA ACET. 0,1%</t>
  </si>
  <si>
    <t xml:space="preserve">TRIAMCINOLONA ACET 0,02% </t>
  </si>
  <si>
    <t xml:space="preserve">TRIAMCINOLONA ACET 0,1% </t>
  </si>
  <si>
    <t xml:space="preserve">TRIAMCINOLONA ACET 0,5% </t>
  </si>
  <si>
    <t>Emulsión O/W csp 100G</t>
  </si>
  <si>
    <t>Emulsión O/W csp 50/60 G</t>
  </si>
  <si>
    <t>Emulsión O/W csp 200/150 G</t>
  </si>
  <si>
    <t>Emulsión O/W csp 30-40 G</t>
  </si>
  <si>
    <t>Para un papel nº x</t>
  </si>
  <si>
    <t>PASTA, POMADA VASELINA</t>
  </si>
  <si>
    <t>EMULSION / GEL</t>
  </si>
  <si>
    <t>150 / 200 G</t>
  </si>
  <si>
    <t>30 /40 G</t>
  </si>
  <si>
    <t>20 G</t>
  </si>
  <si>
    <t>ORAFIX, EXCIPIENTE ADHESIVO</t>
  </si>
  <si>
    <t>SOLUCIONES NO ESTERILES HIDROALCOHÓLICAS</t>
  </si>
  <si>
    <t>10/20/30/40/50 ml</t>
  </si>
  <si>
    <t>60/75/100 ml</t>
  </si>
  <si>
    <t>150 /200</t>
  </si>
  <si>
    <t>ENVASE OPACO</t>
  </si>
  <si>
    <t>250 g</t>
  </si>
  <si>
    <t>Emulsión O/W csp 200</t>
  </si>
  <si>
    <t>CLOBETASOL 8% 30 ML</t>
  </si>
  <si>
    <t>20 ml</t>
  </si>
  <si>
    <t>FLUOROURACILO 5% O/W 100 G</t>
  </si>
  <si>
    <t>30 ml</t>
  </si>
  <si>
    <t>CLOBETASOL 0,0125%</t>
  </si>
  <si>
    <t>200 ML</t>
  </si>
  <si>
    <t>si</t>
  </si>
  <si>
    <t>CLOBETASOL 8% ,salic 3% clotrimazol 3%</t>
  </si>
  <si>
    <t>CITRATO POTASICO 4 MEQ</t>
  </si>
  <si>
    <t>50 ML</t>
  </si>
  <si>
    <t>FLUOROURACILO 5% O/W 50 G</t>
  </si>
  <si>
    <t>CITRATO POTASICO 5 MEQ</t>
  </si>
  <si>
    <t>TESTOTERONA</t>
  </si>
  <si>
    <t>BETAMETASONA DIPROPIONATO 00,1%</t>
  </si>
  <si>
    <t>ACID SALICILICO 6%   100 G</t>
  </si>
  <si>
    <t>Para 1caps nº 60</t>
  </si>
  <si>
    <t>Para 1caps nº 30</t>
  </si>
  <si>
    <t>RANITIDINA 8 mg/ml</t>
  </si>
  <si>
    <t>15 ml</t>
  </si>
  <si>
    <t>CLOBETASOL 8% 15 ML</t>
  </si>
  <si>
    <t xml:space="preserve">CLOBETASOL  8% salic 3% </t>
  </si>
  <si>
    <t>50 g</t>
  </si>
  <si>
    <t xml:space="preserve">CLOBETASOL PROPIONATO 4% </t>
  </si>
  <si>
    <t>CLOBETASOL  8% salic 3% clotrimazol 3%</t>
  </si>
  <si>
    <t>CLOBETASOL PROp 4% clotri 2%</t>
  </si>
  <si>
    <t xml:space="preserve">HONORARIOS </t>
  </si>
  <si>
    <t>IVA (4%)</t>
  </si>
  <si>
    <t>PVT TOTAL</t>
  </si>
  <si>
    <t>HIDROCORTISONA 2 MG</t>
  </si>
  <si>
    <t>PREDNISONA 5 MG/ML</t>
  </si>
  <si>
    <t>Para 1caps nº 90</t>
  </si>
  <si>
    <t>FENILALANINA 2,5G</t>
  </si>
  <si>
    <t>TIAMINA 100 MG</t>
  </si>
  <si>
    <t>BIOTINA 5 MG</t>
  </si>
  <si>
    <t xml:space="preserve"> </t>
  </si>
  <si>
    <t>NICOTINAMIDA 300 MG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</si>
</sst>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00"/>
  </numFmts>
  <fonts count="31">
    <font>
      <sz val="10"/>
      <name val="Arial"/>
      <family val="2"/>
    </font>
    <font>
      <sz val="8"/>
      <name val="Arial"/>
      <family val="2"/>
    </font>
    <font>
      <b/>
      <sz val="22"/>
      <color indexed="9"/>
      <name val="Arial"/>
      <family val="2"/>
    </font>
    <font>
      <sz val="10"/>
      <name val="Arial"/>
      <family val="2"/>
    </font>
    <font>
      <b/>
      <sz val="22"/>
      <color indexed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5"/>
      <name val="Calibri"/>
      <family val="2"/>
      <scheme val="minor"/>
    </font>
    <font>
      <b/>
      <sz val="5"/>
      <name val="Arial"/>
      <family val="2"/>
    </font>
    <font>
      <sz val="9"/>
      <color rgb="FFFF000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18"/>
      <color indexed="9"/>
      <name val="Arial"/>
      <family val="2"/>
    </font>
    <font>
      <b/>
      <sz val="2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ill="0" applyBorder="0" applyAlignment="0" applyProtection="0"/>
    <xf numFmtId="9" fontId="3" fillId="0" borderId="0" applyFont="0" applyFill="0" applyBorder="0" applyAlignment="0" applyProtection="0"/>
  </cellStyleXfs>
  <cellXfs count="20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2" xfId="0" applyNumberFormat="1" applyFill="1" applyBorder="1"/>
    <xf numFmtId="2" fontId="0" fillId="0" borderId="2" xfId="0" applyNumberFormat="1" applyBorder="1" applyAlignment="1">
      <alignment horizontal="center"/>
    </xf>
    <xf numFmtId="2" fontId="0" fillId="0" borderId="2" xfId="0" applyNumberFormat="1" applyBorder="1"/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0" xfId="0" applyFont="1"/>
    <xf numFmtId="0" fontId="5" fillId="2" borderId="3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2" xfId="0" applyFont="1" applyBorder="1"/>
    <xf numFmtId="2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0" xfId="0" applyNumberFormat="1" applyFont="1"/>
    <xf numFmtId="9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0" xfId="0" applyFont="1" applyFill="1"/>
    <xf numFmtId="10" fontId="5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4" fillId="3" borderId="8" xfId="0" applyFont="1" applyFill="1" applyBorder="1" applyAlignment="1">
      <alignment horizontal="center"/>
    </xf>
    <xf numFmtId="0" fontId="12" fillId="0" borderId="0" xfId="0" applyFont="1"/>
    <xf numFmtId="0" fontId="16" fillId="3" borderId="8" xfId="0" applyFont="1" applyFill="1" applyBorder="1" applyAlignment="1">
      <alignment horizontal="center"/>
    </xf>
    <xf numFmtId="0" fontId="10" fillId="0" borderId="0" xfId="0" applyFont="1"/>
    <xf numFmtId="2" fontId="5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/>
    <xf numFmtId="2" fontId="5" fillId="5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wrapText="1"/>
    </xf>
    <xf numFmtId="0" fontId="18" fillId="6" borderId="1" xfId="0" applyFont="1" applyFill="1" applyBorder="1"/>
    <xf numFmtId="2" fontId="5" fillId="5" borderId="2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2" fontId="5" fillId="7" borderId="1" xfId="0" applyNumberFormat="1" applyFont="1" applyFill="1" applyBorder="1"/>
    <xf numFmtId="0" fontId="5" fillId="7" borderId="1" xfId="0" applyFont="1" applyFill="1" applyBorder="1" applyAlignment="1">
      <alignment horizontal="center"/>
    </xf>
    <xf numFmtId="2" fontId="6" fillId="7" borderId="1" xfId="0" applyNumberFormat="1" applyFont="1" applyFill="1" applyBorder="1"/>
    <xf numFmtId="0" fontId="0" fillId="8" borderId="0" xfId="0" applyFill="1"/>
    <xf numFmtId="0" fontId="5" fillId="8" borderId="1" xfId="0" applyFont="1" applyFill="1" applyBorder="1"/>
    <xf numFmtId="9" fontId="0" fillId="8" borderId="0" xfId="2" applyFont="1" applyFill="1"/>
    <xf numFmtId="0" fontId="5" fillId="8" borderId="0" xfId="0" applyFont="1" applyFill="1"/>
    <xf numFmtId="2" fontId="5" fillId="0" borderId="2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22" fillId="0" borderId="0" xfId="0" applyFont="1"/>
    <xf numFmtId="0" fontId="21" fillId="8" borderId="0" xfId="0" applyFont="1" applyFill="1"/>
    <xf numFmtId="0" fontId="22" fillId="8" borderId="0" xfId="0" applyFont="1" applyFill="1"/>
    <xf numFmtId="9" fontId="22" fillId="0" borderId="0" xfId="2" applyFont="1" applyFill="1"/>
    <xf numFmtId="0" fontId="0" fillId="8" borderId="1" xfId="0" applyFill="1" applyBorder="1"/>
    <xf numFmtId="0" fontId="18" fillId="0" borderId="0" xfId="0" applyFont="1"/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0" fillId="5" borderId="2" xfId="0" applyFill="1" applyBorder="1" applyAlignment="1">
      <alignment wrapText="1"/>
    </xf>
    <xf numFmtId="0" fontId="13" fillId="0" borderId="6" xfId="0" applyFont="1" applyBorder="1" applyAlignment="1">
      <alignment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2" fontId="5" fillId="0" borderId="2" xfId="0" applyNumberFormat="1" applyFont="1" applyBorder="1" applyAlignment="1">
      <alignment horizontal="center" wrapText="1"/>
    </xf>
    <xf numFmtId="2" fontId="5" fillId="8" borderId="2" xfId="0" applyNumberFormat="1" applyFont="1" applyFill="1" applyBorder="1" applyAlignment="1">
      <alignment horizontal="center"/>
    </xf>
    <xf numFmtId="2" fontId="5" fillId="8" borderId="1" xfId="0" applyNumberFormat="1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/>
    </xf>
    <xf numFmtId="2" fontId="5" fillId="8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5" fillId="8" borderId="1" xfId="0" applyFont="1" applyFill="1" applyBorder="1" applyAlignment="1">
      <alignment horizontal="center"/>
    </xf>
    <xf numFmtId="0" fontId="23" fillId="0" borderId="0" xfId="0" applyFont="1"/>
    <xf numFmtId="10" fontId="5" fillId="8" borderId="1" xfId="0" applyNumberFormat="1" applyFont="1" applyFill="1" applyBorder="1" applyAlignment="1">
      <alignment horizontal="center"/>
    </xf>
    <xf numFmtId="9" fontId="5" fillId="8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2" fontId="3" fillId="8" borderId="1" xfId="0" applyNumberFormat="1" applyFont="1" applyFill="1" applyBorder="1" applyAlignment="1">
      <alignment horizontal="center" vertical="top" wrapText="1"/>
    </xf>
    <xf numFmtId="2" fontId="0" fillId="8" borderId="1" xfId="0" applyNumberForma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2" fontId="5" fillId="7" borderId="2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3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0" fillId="8" borderId="1" xfId="0" applyNumberForma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/>
    </xf>
    <xf numFmtId="0" fontId="0" fillId="6" borderId="0" xfId="0" applyFill="1"/>
    <xf numFmtId="0" fontId="0" fillId="0" borderId="11" xfId="0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1" xfId="0" applyFill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8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28" fillId="0" borderId="4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 vertical="top" wrapText="1"/>
    </xf>
    <xf numFmtId="10" fontId="5" fillId="0" borderId="8" xfId="0" applyNumberFormat="1" applyFont="1" applyBorder="1" applyAlignment="1">
      <alignment horizontal="center"/>
    </xf>
    <xf numFmtId="0" fontId="5" fillId="0" borderId="8" xfId="0" applyFont="1" applyBorder="1"/>
    <xf numFmtId="0" fontId="29" fillId="3" borderId="8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2" xfId="0" applyBorder="1"/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6" borderId="0" xfId="0" applyFont="1" applyFill="1"/>
    <xf numFmtId="0" fontId="4" fillId="0" borderId="0" xfId="0" applyFont="1"/>
    <xf numFmtId="0" fontId="4" fillId="0" borderId="8" xfId="0" applyFont="1" applyBorder="1"/>
    <xf numFmtId="0" fontId="10" fillId="0" borderId="2" xfId="0" applyFont="1" applyBorder="1" applyAlignment="1">
      <alignment wrapText="1"/>
    </xf>
    <xf numFmtId="2" fontId="5" fillId="2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2" fillId="3" borderId="8" xfId="0" applyFont="1" applyFill="1" applyBorder="1"/>
    <xf numFmtId="0" fontId="8" fillId="0" borderId="5" xfId="0" applyFont="1" applyBorder="1"/>
    <xf numFmtId="0" fontId="8" fillId="0" borderId="9" xfId="0" applyFont="1" applyBorder="1"/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0" fillId="0" borderId="0" xfId="0" applyFont="1"/>
    <xf numFmtId="13" fontId="5" fillId="8" borderId="1" xfId="0" applyNumberFormat="1" applyFon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2" fontId="0" fillId="8" borderId="2" xfId="0" applyNumberFormat="1" applyFill="1" applyBorder="1" applyAlignment="1">
      <alignment horizontal="center"/>
    </xf>
    <xf numFmtId="2" fontId="3" fillId="8" borderId="2" xfId="0" applyNumberFormat="1" applyFont="1" applyFill="1" applyBorder="1" applyAlignment="1">
      <alignment horizontal="center"/>
    </xf>
    <xf numFmtId="2" fontId="0" fillId="8" borderId="2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wrapText="1"/>
    </xf>
    <xf numFmtId="0" fontId="0" fillId="8" borderId="2" xfId="0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2" fontId="5" fillId="9" borderId="2" xfId="0" applyNumberFormat="1" applyFont="1" applyFill="1" applyBorder="1"/>
    <xf numFmtId="2" fontId="5" fillId="9" borderId="1" xfId="0" applyNumberFormat="1" applyFont="1" applyFill="1" applyBorder="1" applyAlignment="1">
      <alignment horizontal="center"/>
    </xf>
    <xf numFmtId="0" fontId="5" fillId="9" borderId="1" xfId="0" applyFont="1" applyFill="1" applyBorder="1"/>
    <xf numFmtId="0" fontId="5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wrapText="1"/>
    </xf>
    <xf numFmtId="2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/>
    <xf numFmtId="2" fontId="0" fillId="9" borderId="3" xfId="0" applyNumberFormat="1" applyFill="1" applyBorder="1" applyAlignment="1">
      <alignment horizontal="center"/>
    </xf>
    <xf numFmtId="2" fontId="0" fillId="9" borderId="3" xfId="0" applyNumberFormat="1" applyFill="1" applyBorder="1"/>
    <xf numFmtId="0" fontId="0" fillId="9" borderId="1" xfId="0" applyFill="1" applyBorder="1"/>
    <xf numFmtId="0" fontId="5" fillId="0" borderId="1" xfId="0" applyFont="1" applyBorder="1" applyAlignment="1">
      <alignment horizontal="right"/>
    </xf>
    <xf numFmtId="0" fontId="0" fillId="9" borderId="0" xfId="0" applyFill="1"/>
    <xf numFmtId="0" fontId="0" fillId="10" borderId="1" xfId="0" applyFill="1" applyBorder="1"/>
    <xf numFmtId="0" fontId="3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0" fillId="4" borderId="1" xfId="0" applyFill="1" applyBorder="1"/>
    <xf numFmtId="2" fontId="5" fillId="0" borderId="0" xfId="0" applyNumberFormat="1" applyFont="1"/>
    <xf numFmtId="2" fontId="0" fillId="0" borderId="0" xfId="0" applyNumberFormat="1"/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2" fontId="5" fillId="8" borderId="1" xfId="0" applyNumberFormat="1" applyFont="1" applyFill="1" applyBorder="1"/>
    <xf numFmtId="0" fontId="11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3">
    <cellStyle name="Millares 2" xfId="1"/>
    <cellStyle name="Normal" xfId="0" builtinId="0"/>
    <cellStyle name="Porcentual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090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selection activeCell="H34" sqref="H34"/>
    </sheetView>
  </sheetViews>
  <sheetFormatPr baseColWidth="10" defaultColWidth="11.42578125" defaultRowHeight="12.75"/>
  <cols>
    <col min="1" max="1" width="57.140625" style="21" customWidth="1"/>
    <col min="2" max="2" width="7.42578125" style="21" customWidth="1"/>
    <col min="3" max="3" width="6.28515625" style="33" customWidth="1"/>
    <col min="4" max="4" width="5.85546875" style="33" customWidth="1"/>
    <col min="5" max="5" width="7.7109375" style="21" customWidth="1"/>
    <col min="6" max="6" width="5.5703125" style="33" customWidth="1"/>
    <col min="7" max="7" width="4.85546875" style="33" customWidth="1"/>
    <col min="8" max="8" width="10.85546875" style="33" customWidth="1"/>
    <col min="9" max="16384" width="11.42578125" style="21"/>
  </cols>
  <sheetData>
    <row r="1" spans="1:10" ht="28.5">
      <c r="A1" s="202" t="s">
        <v>64</v>
      </c>
      <c r="B1" s="202"/>
      <c r="C1" s="202"/>
      <c r="D1" s="202"/>
      <c r="E1" s="202"/>
      <c r="F1" s="202"/>
      <c r="G1" s="202"/>
      <c r="H1" s="202"/>
      <c r="I1" s="152"/>
    </row>
    <row r="2" spans="1:10" ht="51">
      <c r="A2" s="34">
        <v>3.09</v>
      </c>
      <c r="B2" s="50" t="s">
        <v>71</v>
      </c>
      <c r="C2" s="51" t="s">
        <v>72</v>
      </c>
      <c r="D2" s="51" t="s">
        <v>108</v>
      </c>
      <c r="E2" s="51" t="s">
        <v>1</v>
      </c>
      <c r="F2" s="51" t="s">
        <v>35</v>
      </c>
      <c r="G2" s="51" t="s">
        <v>109</v>
      </c>
      <c r="H2" s="51" t="s">
        <v>3</v>
      </c>
      <c r="I2" s="50" t="s">
        <v>78</v>
      </c>
    </row>
    <row r="3" spans="1:10" ht="15.75">
      <c r="A3" s="76" t="s">
        <v>86</v>
      </c>
      <c r="B3" s="32"/>
      <c r="C3" s="32"/>
      <c r="D3" s="32"/>
      <c r="E3" s="32"/>
      <c r="F3" s="32"/>
      <c r="G3" s="32"/>
      <c r="H3" s="32"/>
      <c r="I3" s="26"/>
    </row>
    <row r="4" spans="1:10">
      <c r="A4" s="71" t="s">
        <v>36</v>
      </c>
      <c r="B4" s="67">
        <v>2.4700000000000002</v>
      </c>
      <c r="C4" s="68">
        <v>3</v>
      </c>
      <c r="D4" s="31">
        <f>SUM(B4:C4)</f>
        <v>5.4700000000000006</v>
      </c>
      <c r="E4" s="62">
        <f>A$2*13</f>
        <v>40.17</v>
      </c>
      <c r="F4" s="42">
        <v>0.92</v>
      </c>
      <c r="G4" s="31">
        <f>((B4+C4+E4+F4)*4)/100</f>
        <v>1.8624000000000001</v>
      </c>
      <c r="H4" s="31">
        <f>(B4+C4+E4+F4)*1.04</f>
        <v>48.422400000000003</v>
      </c>
      <c r="I4" s="75" t="s">
        <v>79</v>
      </c>
    </row>
    <row r="5" spans="1:10" ht="15.75">
      <c r="A5" s="76" t="s">
        <v>22</v>
      </c>
      <c r="B5" s="32"/>
      <c r="C5" s="32"/>
      <c r="D5" s="32"/>
      <c r="E5" s="32"/>
      <c r="F5" s="32"/>
      <c r="G5" s="32"/>
      <c r="H5" s="32"/>
      <c r="I5" s="32"/>
    </row>
    <row r="6" spans="1:10">
      <c r="A6" s="71" t="s">
        <v>36</v>
      </c>
      <c r="B6" s="67">
        <v>1.46</v>
      </c>
      <c r="C6" s="68">
        <v>3</v>
      </c>
      <c r="D6" s="31">
        <f>SUM(B6:C6)</f>
        <v>4.46</v>
      </c>
      <c r="E6" s="62">
        <f>A$2*13</f>
        <v>40.17</v>
      </c>
      <c r="F6" s="29">
        <v>0.92</v>
      </c>
      <c r="G6" s="31">
        <f>((B6+C6+E6+F6)*4)/100</f>
        <v>1.8220000000000001</v>
      </c>
      <c r="H6" s="23">
        <f>(B6+C6+E6+F6)*1.04</f>
        <v>47.372000000000007</v>
      </c>
      <c r="I6" s="32"/>
    </row>
    <row r="7" spans="1:10">
      <c r="A7" s="71" t="s">
        <v>88</v>
      </c>
      <c r="B7" s="67">
        <v>0.73</v>
      </c>
      <c r="C7" s="68">
        <v>1.5</v>
      </c>
      <c r="D7" s="31">
        <f>SUM(B7:C7)</f>
        <v>2.23</v>
      </c>
      <c r="E7" s="62">
        <f>A$2*13</f>
        <v>40.17</v>
      </c>
      <c r="F7" s="42">
        <v>0.66</v>
      </c>
      <c r="G7" s="31">
        <f>((B7+C7+E7+F7)*4)/100</f>
        <v>1.7223999999999997</v>
      </c>
      <c r="H7" s="31">
        <f>(B7+C7+E7+F7)*1.04</f>
        <v>44.782399999999996</v>
      </c>
      <c r="I7" s="32"/>
      <c r="J7" s="193"/>
    </row>
    <row r="8" spans="1:10" ht="15.75">
      <c r="A8" s="76" t="s">
        <v>87</v>
      </c>
      <c r="B8" s="32"/>
      <c r="C8" s="32"/>
      <c r="D8" s="32"/>
      <c r="E8" s="32"/>
      <c r="F8" s="32"/>
      <c r="G8" s="32"/>
      <c r="H8" s="32"/>
      <c r="I8" s="32"/>
    </row>
    <row r="9" spans="1:10">
      <c r="A9" s="71" t="s">
        <v>36</v>
      </c>
      <c r="B9" s="67">
        <v>0.73</v>
      </c>
      <c r="C9" s="68">
        <v>3</v>
      </c>
      <c r="D9" s="31">
        <f>SUM(B9:C9)</f>
        <v>3.73</v>
      </c>
      <c r="E9" s="62">
        <f>A$2*13</f>
        <v>40.17</v>
      </c>
      <c r="F9" s="42">
        <v>0.92</v>
      </c>
      <c r="G9" s="31">
        <f>((B9+C9+E9+F9)*4)/100</f>
        <v>1.7927999999999999</v>
      </c>
      <c r="H9" s="31">
        <f>(B9+C9+E9+F9)*1.04</f>
        <v>46.6128</v>
      </c>
      <c r="I9" s="32"/>
    </row>
    <row r="10" spans="1:10">
      <c r="A10" s="71" t="s">
        <v>88</v>
      </c>
      <c r="B10" s="67">
        <v>0.37</v>
      </c>
      <c r="C10" s="68">
        <v>1.5</v>
      </c>
      <c r="D10" s="31">
        <f>SUM(B10:C10)</f>
        <v>1.87</v>
      </c>
      <c r="E10" s="62">
        <f>A$2*13</f>
        <v>40.17</v>
      </c>
      <c r="F10" s="42">
        <v>0.66</v>
      </c>
      <c r="G10" s="31">
        <f>((B10+C10+E10+F10)*4)/100</f>
        <v>1.7079999999999997</v>
      </c>
      <c r="H10" s="31">
        <f>(B10+C10+E10+F10)*1.04</f>
        <v>44.407999999999994</v>
      </c>
      <c r="I10" s="32"/>
    </row>
    <row r="11" spans="1:10" ht="15.75">
      <c r="A11" s="76" t="s">
        <v>96</v>
      </c>
      <c r="B11" s="32"/>
      <c r="C11" s="32"/>
      <c r="D11" s="32"/>
      <c r="E11" s="32"/>
      <c r="F11" s="32"/>
      <c r="G11" s="32"/>
      <c r="H11" s="32"/>
      <c r="I11" s="32"/>
    </row>
    <row r="12" spans="1:10">
      <c r="A12" s="71" t="s">
        <v>95</v>
      </c>
      <c r="B12" s="67">
        <v>0.76</v>
      </c>
      <c r="C12" s="68">
        <v>3</v>
      </c>
      <c r="D12" s="31">
        <f>SUM(B12:C12)</f>
        <v>3.76</v>
      </c>
      <c r="E12" s="62">
        <f>A$2*13</f>
        <v>40.17</v>
      </c>
      <c r="F12" s="42">
        <v>0.92</v>
      </c>
      <c r="G12" s="31">
        <f>((B12+C12+E12+F12)*4)/100</f>
        <v>1.794</v>
      </c>
      <c r="H12" s="31">
        <f>(B12+C12+E12+F12)*1.04</f>
        <v>46.644000000000005</v>
      </c>
      <c r="I12" s="75" t="s">
        <v>79</v>
      </c>
    </row>
    <row r="13" spans="1:10" ht="15.75">
      <c r="A13" s="76" t="s">
        <v>37</v>
      </c>
      <c r="B13" s="32"/>
      <c r="C13" s="32"/>
      <c r="D13" s="32"/>
      <c r="E13" s="32"/>
      <c r="F13" s="32"/>
      <c r="G13" s="32"/>
      <c r="H13" s="32"/>
      <c r="I13" s="32"/>
    </row>
    <row r="14" spans="1:10">
      <c r="A14" s="71" t="s">
        <v>38</v>
      </c>
      <c r="B14" s="67">
        <v>0.76</v>
      </c>
      <c r="C14" s="68">
        <v>3</v>
      </c>
      <c r="D14" s="31">
        <f>SUM(B14:C14)</f>
        <v>3.76</v>
      </c>
      <c r="E14" s="62">
        <f>A$2*13</f>
        <v>40.17</v>
      </c>
      <c r="F14" s="29">
        <v>0.92</v>
      </c>
      <c r="G14" s="31">
        <f>((B14+C14+E14+F14)*4)/100</f>
        <v>1.794</v>
      </c>
      <c r="H14" s="23">
        <f>(B14+C14+E14+F14)*1.04</f>
        <v>46.644000000000005</v>
      </c>
      <c r="I14" s="32"/>
    </row>
    <row r="15" spans="1:10" ht="15.75">
      <c r="A15" s="76" t="s">
        <v>27</v>
      </c>
      <c r="B15" s="32"/>
      <c r="C15" s="32"/>
      <c r="D15" s="32"/>
      <c r="E15" s="32"/>
      <c r="F15" s="32"/>
      <c r="G15" s="32"/>
      <c r="H15" s="32"/>
      <c r="I15" s="32"/>
    </row>
    <row r="16" spans="1:10">
      <c r="A16" s="71" t="s">
        <v>38</v>
      </c>
      <c r="B16" s="67">
        <v>1.51</v>
      </c>
      <c r="C16" s="68">
        <v>3</v>
      </c>
      <c r="D16" s="31">
        <f>SUM(B16:C16)</f>
        <v>4.51</v>
      </c>
      <c r="E16" s="62">
        <f>A$2*13</f>
        <v>40.17</v>
      </c>
      <c r="F16" s="29">
        <v>0.92</v>
      </c>
      <c r="G16" s="31">
        <f>((B16+C16+E16+F16)*4)/100</f>
        <v>1.8240000000000001</v>
      </c>
      <c r="H16" s="23">
        <f>(B16+C16+E16+F16)*1.04</f>
        <v>47.424000000000007</v>
      </c>
      <c r="I16" s="32"/>
    </row>
    <row r="17" spans="1:9" ht="15.75">
      <c r="A17" s="76" t="s">
        <v>97</v>
      </c>
      <c r="B17" s="149"/>
      <c r="C17" s="26"/>
      <c r="D17" s="26"/>
      <c r="E17" s="150"/>
      <c r="F17" s="26"/>
      <c r="G17" s="26"/>
      <c r="H17" s="28"/>
      <c r="I17" s="32"/>
    </row>
    <row r="18" spans="1:9">
      <c r="A18" s="71" t="s">
        <v>38</v>
      </c>
      <c r="B18" s="67">
        <v>24.84</v>
      </c>
      <c r="C18" s="68">
        <v>3</v>
      </c>
      <c r="D18" s="31">
        <f>SUM(B18:C18)</f>
        <v>27.84</v>
      </c>
      <c r="E18" s="62">
        <f>A$2*13</f>
        <v>40.17</v>
      </c>
      <c r="F18" s="29">
        <v>0.92</v>
      </c>
      <c r="G18" s="31">
        <f>((B18+C18+E18+F18)*4)/100</f>
        <v>2.7572000000000001</v>
      </c>
      <c r="H18" s="23">
        <f>(B18+C18+E18+F18)*1.04</f>
        <v>71.687200000000004</v>
      </c>
      <c r="I18" s="32"/>
    </row>
    <row r="19" spans="1:9" ht="15.75">
      <c r="A19" s="76" t="s">
        <v>39</v>
      </c>
      <c r="B19" s="32"/>
      <c r="C19" s="32"/>
      <c r="D19" s="32"/>
      <c r="E19" s="32"/>
      <c r="F19" s="32"/>
      <c r="G19" s="32"/>
      <c r="H19" s="32"/>
      <c r="I19" s="32"/>
    </row>
    <row r="20" spans="1:9">
      <c r="A20" s="71" t="s">
        <v>40</v>
      </c>
      <c r="B20" s="67">
        <v>2.57</v>
      </c>
      <c r="C20" s="68">
        <v>1.8</v>
      </c>
      <c r="D20" s="31">
        <f>SUM(B20:C20)</f>
        <v>4.37</v>
      </c>
      <c r="E20" s="62">
        <f>A$2*13</f>
        <v>40.17</v>
      </c>
      <c r="F20" s="29">
        <v>0.92</v>
      </c>
      <c r="G20" s="31">
        <f>((B20+C20+E20+F20)*4)/100</f>
        <v>1.8184</v>
      </c>
      <c r="H20" s="23">
        <f>(B20+C20+E20+F20)*1.04</f>
        <v>47.278400000000005</v>
      </c>
      <c r="I20" s="32"/>
    </row>
    <row r="21" spans="1:9">
      <c r="A21" s="71" t="s">
        <v>38</v>
      </c>
      <c r="B21" s="67">
        <v>4.28</v>
      </c>
      <c r="C21" s="68">
        <v>3</v>
      </c>
      <c r="D21" s="31">
        <f>SUM(B21:C21)</f>
        <v>7.28</v>
      </c>
      <c r="E21" s="62">
        <f>A$2*13</f>
        <v>40.17</v>
      </c>
      <c r="F21" s="29">
        <v>0.92</v>
      </c>
      <c r="G21" s="31">
        <f>((B21+C21+E21+F21)*4)/100</f>
        <v>1.9348000000000001</v>
      </c>
      <c r="H21" s="23">
        <f>(B21+C21+E21+F21)*1.04</f>
        <v>50.304800000000007</v>
      </c>
      <c r="I21" s="32"/>
    </row>
    <row r="22" spans="1:9">
      <c r="A22" s="71" t="s">
        <v>43</v>
      </c>
      <c r="B22" s="67">
        <v>2.41</v>
      </c>
      <c r="C22" s="68">
        <v>1.5</v>
      </c>
      <c r="D22" s="31">
        <f>SUM(B22:C22)</f>
        <v>3.91</v>
      </c>
      <c r="E22" s="62">
        <f>A$2*13</f>
        <v>40.17</v>
      </c>
      <c r="F22" s="29">
        <v>0.66</v>
      </c>
      <c r="G22" s="31">
        <f>((B22+C22+E22+F22)*4)/100</f>
        <v>1.7895999999999999</v>
      </c>
      <c r="H22" s="23">
        <f>(B22+C22+E22+F22)*1.04</f>
        <v>46.529599999999995</v>
      </c>
      <c r="I22" s="32"/>
    </row>
    <row r="23" spans="1:9" ht="15.75">
      <c r="A23" s="76" t="s">
        <v>41</v>
      </c>
      <c r="B23" s="32"/>
      <c r="C23" s="32"/>
      <c r="D23" s="32"/>
      <c r="E23" s="32"/>
      <c r="F23" s="32"/>
      <c r="G23" s="32"/>
      <c r="H23" s="32"/>
      <c r="I23" s="32"/>
    </row>
    <row r="24" spans="1:9">
      <c r="A24" s="71" t="s">
        <v>38</v>
      </c>
      <c r="B24" s="67">
        <v>8.57</v>
      </c>
      <c r="C24" s="68">
        <v>3</v>
      </c>
      <c r="D24" s="31">
        <f>SUM(B24:C24)</f>
        <v>11.57</v>
      </c>
      <c r="E24" s="62">
        <f>A$2*13</f>
        <v>40.17</v>
      </c>
      <c r="F24" s="29">
        <v>0.92</v>
      </c>
      <c r="G24" s="31">
        <f>((B24+C24+E24+F24)*4)/100</f>
        <v>2.1064000000000003</v>
      </c>
      <c r="H24" s="23">
        <f>(B24+C24+E24+F24)*1.04</f>
        <v>54.766400000000004</v>
      </c>
      <c r="I24" s="32"/>
    </row>
    <row r="25" spans="1:9" ht="15.75">
      <c r="A25" s="76" t="s">
        <v>292</v>
      </c>
      <c r="B25" s="149"/>
      <c r="C25" s="26"/>
      <c r="D25" s="28"/>
      <c r="E25" s="150"/>
      <c r="F25" s="26"/>
      <c r="G25" s="28"/>
      <c r="H25" s="28"/>
      <c r="I25" s="32"/>
    </row>
    <row r="26" spans="1:9">
      <c r="A26" s="71" t="s">
        <v>38</v>
      </c>
      <c r="B26" s="67">
        <v>1.0249999999999999</v>
      </c>
      <c r="C26" s="68">
        <v>3</v>
      </c>
      <c r="D26" s="31">
        <f>SUM(B26:C26)</f>
        <v>4.0250000000000004</v>
      </c>
      <c r="E26" s="62">
        <f>A$2*13</f>
        <v>40.17</v>
      </c>
      <c r="F26" s="29">
        <v>0.92</v>
      </c>
      <c r="G26" s="31">
        <f>((B26+C26+E26+F26)*4)/100</f>
        <v>1.8046</v>
      </c>
      <c r="H26" s="23">
        <f>(B26+C26+E26+F26)*1.04</f>
        <v>46.919600000000003</v>
      </c>
      <c r="I26" s="32"/>
    </row>
    <row r="27" spans="1:9" ht="15.75">
      <c r="A27" s="76" t="s">
        <v>98</v>
      </c>
      <c r="B27" s="32"/>
      <c r="C27" s="32"/>
      <c r="D27" s="32"/>
      <c r="E27" s="32"/>
      <c r="F27" s="32"/>
      <c r="G27" s="32"/>
      <c r="H27" s="32"/>
      <c r="I27" s="32"/>
    </row>
    <row r="28" spans="1:9">
      <c r="A28" s="71" t="s">
        <v>38</v>
      </c>
      <c r="B28" s="67">
        <v>1.81</v>
      </c>
      <c r="C28" s="68">
        <v>3</v>
      </c>
      <c r="D28" s="31">
        <f>SUM(B28:C28)</f>
        <v>4.8100000000000005</v>
      </c>
      <c r="E28" s="62">
        <f>A$2*13</f>
        <v>40.17</v>
      </c>
      <c r="F28" s="29">
        <v>0.92</v>
      </c>
      <c r="G28" s="31">
        <f>((B28+C28+E28+F28)*4)/100</f>
        <v>1.8360000000000003</v>
      </c>
      <c r="H28" s="23">
        <f>(B28+C28+E28+F28)*1.04</f>
        <v>47.736000000000004</v>
      </c>
      <c r="I28" s="32"/>
    </row>
    <row r="29" spans="1:9" ht="15.75">
      <c r="A29" s="76" t="s">
        <v>99</v>
      </c>
      <c r="B29" s="32"/>
      <c r="C29" s="32"/>
      <c r="D29" s="32"/>
      <c r="E29" s="32"/>
      <c r="F29" s="32"/>
      <c r="G29" s="32"/>
      <c r="H29" s="32"/>
      <c r="I29" s="32"/>
    </row>
    <row r="30" spans="1:9">
      <c r="A30" s="71" t="s">
        <v>38</v>
      </c>
      <c r="B30" s="67">
        <v>2.0499999999999998</v>
      </c>
      <c r="C30" s="68">
        <v>3</v>
      </c>
      <c r="D30" s="31">
        <f>SUM(B30:C30)</f>
        <v>5.05</v>
      </c>
      <c r="E30" s="62">
        <f>A$2*13</f>
        <v>40.17</v>
      </c>
      <c r="F30" s="29">
        <v>0.92</v>
      </c>
      <c r="G30" s="31">
        <f>((B30+C30+E30+F30)*4)/100</f>
        <v>1.8456000000000001</v>
      </c>
      <c r="H30" s="23">
        <f>(B30+C30+E30+F30)*1.04</f>
        <v>47.985600000000005</v>
      </c>
      <c r="I30" s="32"/>
    </row>
    <row r="31" spans="1:9" ht="15.75">
      <c r="A31" s="76" t="s">
        <v>100</v>
      </c>
      <c r="B31" s="32"/>
      <c r="C31" s="32"/>
      <c r="D31" s="32"/>
      <c r="E31" s="32"/>
      <c r="F31" s="32"/>
      <c r="G31" s="32"/>
      <c r="H31" s="32"/>
      <c r="I31" s="32"/>
    </row>
    <row r="32" spans="1:9">
      <c r="A32" s="71" t="s">
        <v>38</v>
      </c>
      <c r="B32" s="67">
        <v>5.36</v>
      </c>
      <c r="C32" s="68">
        <v>3</v>
      </c>
      <c r="D32" s="31">
        <f>SUM(B32:C32)</f>
        <v>8.36</v>
      </c>
      <c r="E32" s="62">
        <f>A$2*13</f>
        <v>40.17</v>
      </c>
      <c r="F32" s="29">
        <v>0.92</v>
      </c>
      <c r="G32" s="31">
        <f>((B32+C32+E32+F32)*4)/100</f>
        <v>1.9780000000000002</v>
      </c>
      <c r="H32" s="23">
        <f>(B32+C32+E32+F32)*1.04</f>
        <v>51.428000000000004</v>
      </c>
      <c r="I32" s="32"/>
    </row>
    <row r="33" spans="1:9" ht="15.75">
      <c r="A33" s="76" t="s">
        <v>299</v>
      </c>
      <c r="B33" s="32"/>
      <c r="C33" s="32"/>
      <c r="D33" s="32"/>
      <c r="E33" s="32"/>
      <c r="F33" s="32"/>
      <c r="G33" s="32"/>
      <c r="H33" s="32"/>
      <c r="I33" s="151"/>
    </row>
    <row r="34" spans="1:9">
      <c r="A34" s="71" t="s">
        <v>38</v>
      </c>
      <c r="B34" s="67">
        <v>4.47</v>
      </c>
      <c r="C34" s="68">
        <v>3</v>
      </c>
      <c r="D34" s="31">
        <f>SUM(B34:C34)</f>
        <v>7.47</v>
      </c>
      <c r="E34" s="62">
        <f>A$2*13</f>
        <v>40.17</v>
      </c>
      <c r="F34" s="42">
        <v>0.92</v>
      </c>
      <c r="G34" s="31">
        <f>((B34+C34+E34+F34)*4)/100</f>
        <v>1.9424000000000001</v>
      </c>
      <c r="H34" s="31">
        <v>50.5</v>
      </c>
      <c r="I34" s="32"/>
    </row>
    <row r="35" spans="1:9" ht="15.75">
      <c r="A35" s="76" t="s">
        <v>42</v>
      </c>
      <c r="B35" s="32"/>
      <c r="C35" s="32"/>
      <c r="D35" s="32"/>
      <c r="E35" s="32"/>
      <c r="F35" s="32"/>
      <c r="G35" s="32"/>
      <c r="H35" s="32"/>
      <c r="I35" s="32"/>
    </row>
    <row r="36" spans="1:9">
      <c r="A36" s="71" t="s">
        <v>38</v>
      </c>
      <c r="B36" s="67">
        <v>4.03</v>
      </c>
      <c r="C36" s="68">
        <v>3</v>
      </c>
      <c r="D36" s="31">
        <f>SUM(B36:C36)</f>
        <v>7.03</v>
      </c>
      <c r="E36" s="62">
        <f>A$2*13</f>
        <v>40.17</v>
      </c>
      <c r="F36" s="42">
        <v>0.92</v>
      </c>
      <c r="G36" s="31">
        <f>((B36+C36+E36+F36)*4)/100</f>
        <v>1.9248000000000003</v>
      </c>
      <c r="H36" s="31">
        <f>(B36+C36+E36+F36)*1.04</f>
        <v>50.044800000000009</v>
      </c>
      <c r="I36" s="32"/>
    </row>
    <row r="37" spans="1:9">
      <c r="A37" s="71" t="s">
        <v>43</v>
      </c>
      <c r="B37" s="67">
        <v>2.02</v>
      </c>
      <c r="C37" s="68">
        <v>1.5</v>
      </c>
      <c r="D37" s="31">
        <f>SUM(B37:C37)</f>
        <v>3.52</v>
      </c>
      <c r="E37" s="62">
        <f>A$2*13</f>
        <v>40.17</v>
      </c>
      <c r="F37" s="29">
        <v>0.66</v>
      </c>
      <c r="G37" s="31">
        <f>((B37+C37+E37+F37)*4)/100</f>
        <v>1.774</v>
      </c>
      <c r="H37" s="23">
        <f>(B37+C37+E37+F37)*1.04</f>
        <v>46.124000000000002</v>
      </c>
      <c r="I37" s="32"/>
    </row>
    <row r="38" spans="1:9" ht="15.75">
      <c r="A38" s="76" t="s">
        <v>44</v>
      </c>
      <c r="B38" s="32"/>
      <c r="C38" s="32"/>
      <c r="D38" s="32"/>
      <c r="E38" s="32"/>
      <c r="F38" s="32"/>
      <c r="G38" s="32"/>
      <c r="H38" s="32"/>
      <c r="I38" s="32"/>
    </row>
    <row r="39" spans="1:9">
      <c r="A39" s="71" t="s">
        <v>40</v>
      </c>
      <c r="B39" s="67">
        <v>0.86499999999999999</v>
      </c>
      <c r="C39" s="68">
        <v>1.8</v>
      </c>
      <c r="D39" s="31">
        <f>SUM(B39:C39)</f>
        <v>2.665</v>
      </c>
      <c r="E39" s="62">
        <f>A$2*13</f>
        <v>40.17</v>
      </c>
      <c r="F39" s="29">
        <v>0.92</v>
      </c>
      <c r="G39" s="31">
        <f>((B39+C39+E39+F39)*4)/100</f>
        <v>1.7502000000000002</v>
      </c>
      <c r="H39" s="23">
        <f>(B39+C39+E39+F39)*1.04</f>
        <v>45.505200000000002</v>
      </c>
      <c r="I39" s="32"/>
    </row>
    <row r="40" spans="1:9">
      <c r="A40" s="71" t="s">
        <v>38</v>
      </c>
      <c r="B40" s="67">
        <v>1.44</v>
      </c>
      <c r="C40" s="68">
        <v>3</v>
      </c>
      <c r="D40" s="31">
        <f>SUM(B40:C40)</f>
        <v>4.4399999999999995</v>
      </c>
      <c r="E40" s="62">
        <f>A$2*13</f>
        <v>40.17</v>
      </c>
      <c r="F40" s="29">
        <v>0.92</v>
      </c>
      <c r="G40" s="31">
        <f>((B40+C40+E40+F40)*4)/100</f>
        <v>1.8212000000000002</v>
      </c>
      <c r="H40" s="23">
        <f>(B40+C40+E40+F40)*1.04</f>
        <v>47.351200000000006</v>
      </c>
      <c r="I40" s="32"/>
    </row>
    <row r="41" spans="1:9" ht="15.75">
      <c r="A41" s="76" t="s">
        <v>75</v>
      </c>
      <c r="B41" s="32"/>
      <c r="C41" s="32"/>
      <c r="D41" s="32"/>
      <c r="E41" s="32"/>
      <c r="F41" s="32"/>
      <c r="G41" s="32"/>
      <c r="H41" s="32"/>
      <c r="I41" s="32"/>
    </row>
    <row r="42" spans="1:9">
      <c r="A42" s="71" t="s">
        <v>38</v>
      </c>
      <c r="B42" s="69">
        <v>0.66</v>
      </c>
      <c r="C42" s="68">
        <v>3</v>
      </c>
      <c r="D42" s="31">
        <f>SUM(B42:C42)</f>
        <v>3.66</v>
      </c>
      <c r="E42" s="62">
        <f>A$2*13</f>
        <v>40.17</v>
      </c>
      <c r="F42" s="29">
        <v>0.92</v>
      </c>
      <c r="G42" s="31">
        <f>((B42+C42+E42+F42)*4)/100</f>
        <v>1.79</v>
      </c>
      <c r="H42" s="23">
        <f>(B42+C42+E42+F42)*1.04</f>
        <v>46.54</v>
      </c>
      <c r="I42" s="32"/>
    </row>
    <row r="43" spans="1:9" ht="15.75">
      <c r="A43" s="76" t="s">
        <v>76</v>
      </c>
      <c r="B43" s="32"/>
      <c r="C43" s="32"/>
      <c r="D43" s="32"/>
      <c r="E43" s="32"/>
      <c r="F43" s="32"/>
      <c r="G43" s="32"/>
      <c r="H43" s="32"/>
      <c r="I43" s="32"/>
    </row>
    <row r="44" spans="1:9" ht="12" customHeight="1">
      <c r="A44" s="71" t="s">
        <v>38</v>
      </c>
      <c r="B44" s="69">
        <v>2.56</v>
      </c>
      <c r="C44" s="68">
        <v>4</v>
      </c>
      <c r="D44" s="31">
        <f>SUM(B44:C44)</f>
        <v>6.5600000000000005</v>
      </c>
      <c r="E44" s="62">
        <f>A$2*13</f>
        <v>40.17</v>
      </c>
      <c r="F44" s="29">
        <v>0.92</v>
      </c>
      <c r="G44" s="31">
        <f>((B44+C44+E44+F44)*4)/100</f>
        <v>1.9060000000000001</v>
      </c>
      <c r="H44" s="23">
        <f>(B44+C44+E44+F44)*1.04</f>
        <v>49.556000000000004</v>
      </c>
      <c r="I44" s="32"/>
    </row>
    <row r="45" spans="1:9" ht="15.75">
      <c r="A45" s="76" t="s">
        <v>77</v>
      </c>
      <c r="B45" s="32"/>
      <c r="C45" s="32"/>
      <c r="D45" s="32"/>
      <c r="E45" s="32"/>
      <c r="F45" s="32"/>
      <c r="G45" s="32"/>
      <c r="H45" s="32"/>
      <c r="I45" s="32"/>
    </row>
    <row r="46" spans="1:9">
      <c r="A46" s="71" t="s">
        <v>38</v>
      </c>
      <c r="B46" s="69">
        <v>5.0999999999999996</v>
      </c>
      <c r="C46" s="68">
        <v>4</v>
      </c>
      <c r="D46" s="31">
        <f>SUM(B46:C46)</f>
        <v>9.1</v>
      </c>
      <c r="E46" s="62">
        <f>A$2*13</f>
        <v>40.17</v>
      </c>
      <c r="F46" s="29">
        <v>0.92</v>
      </c>
      <c r="G46" s="31">
        <f>((B46+C46+E46+F46)*4)/100</f>
        <v>2.0076000000000001</v>
      </c>
      <c r="H46" s="23">
        <f>(B46+C46+E46+F46)*1.04</f>
        <v>52.197600000000008</v>
      </c>
      <c r="I46" s="32"/>
    </row>
    <row r="47" spans="1:9" ht="15.75">
      <c r="A47" s="76" t="s">
        <v>161</v>
      </c>
      <c r="B47" s="32"/>
      <c r="C47" s="32"/>
      <c r="D47" s="32"/>
      <c r="E47" s="32"/>
      <c r="F47" s="32"/>
      <c r="G47" s="32"/>
      <c r="H47" s="32"/>
      <c r="I47" s="75"/>
    </row>
    <row r="48" spans="1:9">
      <c r="A48" s="71" t="s">
        <v>38</v>
      </c>
      <c r="B48" s="67">
        <v>0.08</v>
      </c>
      <c r="C48" s="68">
        <v>3</v>
      </c>
      <c r="D48" s="31">
        <f>SUM(B48:C48)</f>
        <v>3.08</v>
      </c>
      <c r="E48" s="62">
        <f>A$2*13</f>
        <v>40.17</v>
      </c>
      <c r="F48" s="29">
        <v>0.92</v>
      </c>
      <c r="G48" s="31">
        <f>((B48+C48+E48+F48)*4)/100</f>
        <v>1.7668000000000001</v>
      </c>
      <c r="H48" s="23">
        <f>(B48+C48+E48+F48)*1.04</f>
        <v>45.936800000000005</v>
      </c>
      <c r="I48" s="75" t="s">
        <v>79</v>
      </c>
    </row>
    <row r="49" spans="1:13" ht="15.75">
      <c r="A49" s="76" t="s">
        <v>162</v>
      </c>
      <c r="B49" s="32"/>
      <c r="C49" s="32"/>
      <c r="D49" s="32"/>
      <c r="E49" s="32"/>
      <c r="F49" s="32"/>
      <c r="G49" s="32"/>
      <c r="H49" s="32"/>
      <c r="I49" s="32"/>
    </row>
    <row r="50" spans="1:13">
      <c r="A50" s="71" t="s">
        <v>38</v>
      </c>
      <c r="B50" s="67">
        <v>0.27</v>
      </c>
      <c r="C50" s="68">
        <v>3</v>
      </c>
      <c r="D50" s="31">
        <f>SUM(B50:C50)</f>
        <v>3.27</v>
      </c>
      <c r="E50" s="62">
        <f>A$2*13</f>
        <v>40.17</v>
      </c>
      <c r="F50" s="29">
        <v>0.92</v>
      </c>
      <c r="G50" s="31">
        <f>((B50+C50+E50+F50)*4)/100</f>
        <v>1.7744000000000002</v>
      </c>
      <c r="H50" s="23">
        <f>(B50+C50+E50+F50)*1.04</f>
        <v>46.134400000000007</v>
      </c>
      <c r="I50" s="75" t="s">
        <v>79</v>
      </c>
    </row>
    <row r="51" spans="1:13" ht="15.75">
      <c r="A51" s="76" t="s">
        <v>163</v>
      </c>
      <c r="B51" s="32"/>
      <c r="C51" s="32"/>
      <c r="D51" s="32"/>
      <c r="E51" s="32"/>
      <c r="F51" s="32"/>
      <c r="G51" s="32"/>
      <c r="H51" s="32"/>
      <c r="I51" s="32"/>
    </row>
    <row r="52" spans="1:13">
      <c r="A52" s="71" t="s">
        <v>38</v>
      </c>
      <c r="B52" s="67">
        <v>7.46</v>
      </c>
      <c r="C52" s="68">
        <v>3</v>
      </c>
      <c r="D52" s="31">
        <f>SUM(B52:C52)</f>
        <v>10.46</v>
      </c>
      <c r="E52" s="62">
        <f>A$2*13</f>
        <v>40.17</v>
      </c>
      <c r="F52" s="29">
        <v>0.92</v>
      </c>
      <c r="G52" s="31">
        <f>((B52+C52+E52+F52)*4)/100</f>
        <v>2.0620000000000003</v>
      </c>
      <c r="H52" s="23">
        <f>(B52+C52+E52+F52)*1.04</f>
        <v>53.612000000000009</v>
      </c>
      <c r="I52" s="32"/>
    </row>
    <row r="53" spans="1:13" ht="15.75">
      <c r="A53" s="76" t="s">
        <v>173</v>
      </c>
      <c r="B53" s="32"/>
      <c r="C53" s="32"/>
      <c r="D53" s="32"/>
      <c r="E53" s="32"/>
      <c r="F53" s="32"/>
      <c r="G53" s="32"/>
      <c r="H53" s="32"/>
      <c r="I53" s="32"/>
      <c r="M53" s="21">
        <f>4.26-2.98</f>
        <v>1.2799999999999998</v>
      </c>
    </row>
    <row r="54" spans="1:13">
      <c r="A54" s="71" t="s">
        <v>38</v>
      </c>
      <c r="B54" s="67">
        <v>0.746</v>
      </c>
      <c r="C54" s="68">
        <v>3</v>
      </c>
      <c r="D54" s="31">
        <f>SUM(B54:C54)</f>
        <v>3.746</v>
      </c>
      <c r="E54" s="62">
        <f>A$2*13</f>
        <v>40.17</v>
      </c>
      <c r="F54" s="29">
        <v>0.92</v>
      </c>
      <c r="G54" s="31">
        <f>((B54+C54+E54+F54)*4)/100</f>
        <v>1.7934400000000001</v>
      </c>
      <c r="H54" s="23">
        <f>(B54+C54+E54+F54)*1.04</f>
        <v>46.62944000000001</v>
      </c>
      <c r="I54" s="32"/>
    </row>
    <row r="55" spans="1:13" ht="15.75">
      <c r="A55" s="76" t="s">
        <v>164</v>
      </c>
      <c r="B55" s="32"/>
      <c r="C55" s="32"/>
      <c r="D55" s="32"/>
      <c r="E55" s="32"/>
      <c r="F55" s="32"/>
      <c r="G55" s="32"/>
      <c r="H55" s="32"/>
      <c r="I55" s="151"/>
    </row>
    <row r="56" spans="1:13">
      <c r="A56" s="71" t="s">
        <v>38</v>
      </c>
      <c r="B56" s="67">
        <v>0.88</v>
      </c>
      <c r="C56" s="68">
        <v>3</v>
      </c>
      <c r="D56" s="31">
        <f>SUM(B56:C56)</f>
        <v>3.88</v>
      </c>
      <c r="E56" s="62">
        <f>A$2*13</f>
        <v>40.17</v>
      </c>
      <c r="F56" s="42">
        <v>0.92</v>
      </c>
      <c r="G56" s="31">
        <f>((B56+C56+E56+F56)*4)/100</f>
        <v>1.7988000000000002</v>
      </c>
      <c r="H56" s="23">
        <f>(B56+C56+E56+F56)*1.04</f>
        <v>46.768800000000006</v>
      </c>
      <c r="I56" s="75" t="s">
        <v>79</v>
      </c>
    </row>
    <row r="57" spans="1:13" ht="15.75">
      <c r="A57" s="76" t="s">
        <v>165</v>
      </c>
      <c r="B57" s="32"/>
      <c r="C57" s="32"/>
      <c r="D57" s="32"/>
      <c r="E57" s="32"/>
      <c r="F57" s="32"/>
      <c r="G57" s="32"/>
      <c r="H57" s="32"/>
      <c r="I57" s="32"/>
    </row>
    <row r="58" spans="1:13">
      <c r="A58" s="71" t="s">
        <v>38</v>
      </c>
      <c r="B58" s="67">
        <v>2.04</v>
      </c>
      <c r="C58" s="68">
        <v>3</v>
      </c>
      <c r="D58" s="31">
        <f>SUM(B58:C58)</f>
        <v>5.04</v>
      </c>
      <c r="E58" s="62">
        <f>A$2*13</f>
        <v>40.17</v>
      </c>
      <c r="F58" s="29">
        <v>0.92</v>
      </c>
      <c r="G58" s="31">
        <f>((B58+C58+E58+F58)*4)/100</f>
        <v>1.8452000000000002</v>
      </c>
      <c r="H58" s="23">
        <f>(B58+C58+E58+F58)*1.04</f>
        <v>47.975200000000001</v>
      </c>
    </row>
    <row r="59" spans="1:13" ht="15.75">
      <c r="A59" s="76" t="s">
        <v>175</v>
      </c>
      <c r="B59" s="32"/>
      <c r="C59" s="32"/>
      <c r="D59" s="32"/>
      <c r="E59" s="32"/>
      <c r="F59" s="32"/>
      <c r="G59" s="32"/>
      <c r="H59" s="32"/>
      <c r="I59" s="151"/>
    </row>
    <row r="60" spans="1:13">
      <c r="A60" s="71" t="s">
        <v>38</v>
      </c>
      <c r="B60" s="67">
        <v>13.64</v>
      </c>
      <c r="C60" s="68">
        <v>3</v>
      </c>
      <c r="D60" s="31">
        <f>SUM(B60:C60)</f>
        <v>16.64</v>
      </c>
      <c r="E60" s="62">
        <f>A$2*13</f>
        <v>40.17</v>
      </c>
      <c r="F60" s="42">
        <v>0.92</v>
      </c>
      <c r="G60" s="31">
        <f>((B60+C60+E60+F60)*4)/100</f>
        <v>2.3092000000000001</v>
      </c>
      <c r="H60" s="23">
        <f>(B60+C60+E60+F60)*1.04</f>
        <v>60.039200000000008</v>
      </c>
      <c r="I60" s="75" t="s">
        <v>79</v>
      </c>
    </row>
    <row r="61" spans="1:13">
      <c r="C61" s="21"/>
      <c r="D61" s="21"/>
      <c r="F61" s="21"/>
      <c r="G61" s="21"/>
      <c r="H61" s="21"/>
    </row>
    <row r="62" spans="1:13">
      <c r="C62" s="21"/>
      <c r="D62" s="21"/>
      <c r="F62" s="21"/>
      <c r="G62" s="21"/>
      <c r="H62" s="2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opLeftCell="A124" workbookViewId="0">
      <selection activeCell="A3" sqref="A3"/>
    </sheetView>
  </sheetViews>
  <sheetFormatPr baseColWidth="10" defaultColWidth="11.42578125" defaultRowHeight="12.75"/>
  <cols>
    <col min="1" max="1" width="29.140625" style="21" customWidth="1"/>
    <col min="2" max="2" width="5.7109375" style="33" customWidth="1"/>
    <col min="3" max="3" width="6.28515625" style="33" customWidth="1"/>
    <col min="4" max="4" width="6.28515625" style="21" customWidth="1"/>
    <col min="5" max="5" width="5.7109375" style="21" customWidth="1"/>
    <col min="6" max="6" width="6" style="21" customWidth="1"/>
    <col min="7" max="7" width="6.28515625" style="21" customWidth="1"/>
    <col min="8" max="8" width="8" style="21" customWidth="1"/>
    <col min="9" max="9" width="10.42578125" style="21" customWidth="1"/>
    <col min="10" max="10" width="11.42578125" style="21"/>
    <col min="11" max="11" width="12.7109375" style="21" bestFit="1" customWidth="1"/>
    <col min="12" max="16384" width="11.42578125" style="21"/>
  </cols>
  <sheetData>
    <row r="1" spans="1:12" s="154" customFormat="1" ht="28.5">
      <c r="A1" s="203" t="s">
        <v>110</v>
      </c>
      <c r="B1" s="203"/>
      <c r="C1" s="203"/>
      <c r="D1" s="203"/>
      <c r="E1" s="203"/>
      <c r="F1" s="203"/>
      <c r="G1" s="203"/>
      <c r="H1" s="203"/>
      <c r="I1" s="203"/>
      <c r="J1" s="153"/>
      <c r="K1" s="153"/>
      <c r="L1" s="153"/>
    </row>
    <row r="2" spans="1:12" ht="63.75">
      <c r="A2" s="34">
        <v>3.09</v>
      </c>
      <c r="B2" s="51" t="s">
        <v>71</v>
      </c>
      <c r="C2" s="51" t="s">
        <v>72</v>
      </c>
      <c r="D2" s="51" t="s">
        <v>108</v>
      </c>
      <c r="E2" s="50" t="s">
        <v>1</v>
      </c>
      <c r="F2" s="50" t="s">
        <v>2</v>
      </c>
      <c r="G2" s="50" t="s">
        <v>109</v>
      </c>
      <c r="H2" s="155" t="s">
        <v>3</v>
      </c>
      <c r="I2" s="50" t="s">
        <v>80</v>
      </c>
    </row>
    <row r="3" spans="1:12" ht="15.75">
      <c r="A3" s="63" t="s">
        <v>298</v>
      </c>
      <c r="B3" s="51"/>
      <c r="C3" s="51"/>
      <c r="D3" s="50"/>
      <c r="E3" s="50"/>
      <c r="F3" s="50"/>
      <c r="G3" s="50"/>
      <c r="H3" s="155"/>
      <c r="I3" s="50"/>
    </row>
    <row r="4" spans="1:12" ht="15.75">
      <c r="A4" s="76" t="s">
        <v>106</v>
      </c>
      <c r="B4" s="26"/>
      <c r="C4" s="26"/>
      <c r="D4" s="26"/>
      <c r="E4" s="26"/>
      <c r="F4" s="26"/>
      <c r="G4" s="26"/>
      <c r="H4" s="74"/>
      <c r="I4" s="32"/>
    </row>
    <row r="5" spans="1:12">
      <c r="A5" s="71" t="s">
        <v>45</v>
      </c>
      <c r="B5" s="106">
        <v>48.24</v>
      </c>
      <c r="C5" s="68">
        <v>3.8</v>
      </c>
      <c r="D5" s="65">
        <f>SUM(B5:C5)</f>
        <v>52.04</v>
      </c>
      <c r="E5" s="23">
        <f>A$2*6</f>
        <v>18.54</v>
      </c>
      <c r="F5" s="29">
        <v>1.1200000000000001</v>
      </c>
      <c r="G5" s="31">
        <f>((B5+C5+E5+F5)*4)/100</f>
        <v>2.8680000000000003</v>
      </c>
      <c r="H5" s="156">
        <f>(B5+C5+E5+F5)*1.04</f>
        <v>74.568000000000012</v>
      </c>
      <c r="I5" s="32"/>
    </row>
    <row r="6" spans="1:12">
      <c r="A6" s="32"/>
      <c r="B6" s="28"/>
      <c r="C6" s="26"/>
      <c r="D6" s="26"/>
      <c r="E6" s="26"/>
      <c r="F6" s="26"/>
      <c r="G6" s="26"/>
      <c r="H6" s="74"/>
      <c r="I6" s="32"/>
    </row>
    <row r="7" spans="1:12" ht="15.75">
      <c r="A7" s="76" t="s">
        <v>107</v>
      </c>
      <c r="B7" s="28"/>
      <c r="C7" s="26"/>
      <c r="D7" s="32"/>
      <c r="E7" s="32"/>
      <c r="F7" s="32"/>
      <c r="G7" s="32"/>
      <c r="H7" s="35"/>
      <c r="I7" s="32"/>
    </row>
    <row r="8" spans="1:12">
      <c r="A8" s="71" t="s">
        <v>46</v>
      </c>
      <c r="B8" s="106">
        <v>20.100000000000001</v>
      </c>
      <c r="C8" s="68">
        <v>1.9</v>
      </c>
      <c r="D8" s="65">
        <f>SUM(B8:C8)</f>
        <v>22</v>
      </c>
      <c r="E8" s="23">
        <f>A$2*6</f>
        <v>18.54</v>
      </c>
      <c r="F8" s="29">
        <v>1.05</v>
      </c>
      <c r="G8" s="31">
        <f>((B8+C8+E8+F8)*4)/100</f>
        <v>1.6635999999999997</v>
      </c>
      <c r="H8" s="156">
        <f>(B8+C8+E8+F8)*1.04</f>
        <v>43.253599999999999</v>
      </c>
      <c r="I8" s="32"/>
    </row>
    <row r="9" spans="1:12">
      <c r="A9" s="32"/>
      <c r="B9" s="28"/>
      <c r="C9" s="26"/>
      <c r="D9" s="26"/>
      <c r="E9" s="28"/>
      <c r="F9" s="26"/>
      <c r="G9" s="26"/>
      <c r="H9" s="74"/>
      <c r="I9" s="32"/>
    </row>
    <row r="10" spans="1:12" ht="15">
      <c r="A10" s="77" t="s">
        <v>104</v>
      </c>
      <c r="B10" s="28"/>
      <c r="C10" s="26"/>
      <c r="D10" s="26"/>
      <c r="E10" s="28"/>
      <c r="F10" s="26"/>
      <c r="G10" s="26"/>
      <c r="H10" s="74"/>
      <c r="I10" s="32"/>
    </row>
    <row r="11" spans="1:12">
      <c r="A11" s="71" t="s">
        <v>46</v>
      </c>
      <c r="B11" s="106">
        <v>2.0099999999999998</v>
      </c>
      <c r="C11" s="68">
        <v>1.9</v>
      </c>
      <c r="D11" s="65">
        <f>SUM(B11:C11)</f>
        <v>3.9099999999999997</v>
      </c>
      <c r="E11" s="23">
        <f>A$2*6</f>
        <v>18.54</v>
      </c>
      <c r="F11" s="29">
        <v>1.05</v>
      </c>
      <c r="G11" s="31">
        <f>((B11+C11+E11+F11)*4)/100</f>
        <v>0.94</v>
      </c>
      <c r="H11" s="156">
        <f>(B11+C11+E11+F11)*1.04</f>
        <v>24.44</v>
      </c>
      <c r="I11" s="32"/>
    </row>
    <row r="12" spans="1:12">
      <c r="A12"/>
      <c r="B12" s="28"/>
      <c r="C12" s="26"/>
      <c r="D12" s="26"/>
      <c r="E12" s="28"/>
      <c r="F12" s="26"/>
      <c r="G12" s="26"/>
      <c r="H12" s="74"/>
      <c r="I12" s="32"/>
    </row>
    <row r="13" spans="1:12" ht="15">
      <c r="A13" s="77" t="s">
        <v>105</v>
      </c>
      <c r="B13" s="28"/>
      <c r="C13" s="26"/>
      <c r="D13" s="26"/>
      <c r="E13" s="28"/>
      <c r="F13" s="26"/>
      <c r="G13" s="26"/>
      <c r="H13" s="74"/>
      <c r="I13" s="32"/>
    </row>
    <row r="14" spans="1:12">
      <c r="A14" s="71" t="s">
        <v>46</v>
      </c>
      <c r="B14" s="106">
        <v>4.0199999999999996</v>
      </c>
      <c r="C14" s="68">
        <v>1.9</v>
      </c>
      <c r="D14" s="65">
        <f>SUM(B14:C14)</f>
        <v>5.92</v>
      </c>
      <c r="E14" s="23">
        <f>A$2*6</f>
        <v>18.54</v>
      </c>
      <c r="F14" s="29">
        <v>1.05</v>
      </c>
      <c r="G14" s="31">
        <f>((B14+C14+E14+F14)*4)/100</f>
        <v>1.0204</v>
      </c>
      <c r="H14" s="156">
        <f>(B14+C14+E14+F14)*1.04</f>
        <v>26.530400000000004</v>
      </c>
      <c r="I14" s="32"/>
    </row>
    <row r="15" spans="1:12">
      <c r="A15"/>
      <c r="B15" s="28"/>
      <c r="C15" s="26"/>
      <c r="D15" s="26"/>
      <c r="E15" s="28"/>
      <c r="F15" s="26"/>
      <c r="G15" s="26"/>
      <c r="H15" s="74"/>
      <c r="I15" s="32"/>
    </row>
    <row r="16" spans="1:12" ht="15">
      <c r="A16" s="77" t="s">
        <v>102</v>
      </c>
      <c r="B16" s="28"/>
      <c r="C16" s="26"/>
      <c r="D16" s="26"/>
      <c r="E16" s="28"/>
      <c r="F16" s="26"/>
      <c r="G16" s="26"/>
      <c r="H16" s="74"/>
      <c r="I16" s="32"/>
    </row>
    <row r="17" spans="1:9">
      <c r="A17" s="71" t="s">
        <v>46</v>
      </c>
      <c r="B17" s="106">
        <v>4.72</v>
      </c>
      <c r="C17" s="68">
        <v>1.9</v>
      </c>
      <c r="D17" s="65">
        <f>SUM(B17:C17)</f>
        <v>6.6199999999999992</v>
      </c>
      <c r="E17" s="23">
        <f>A$2*6</f>
        <v>18.54</v>
      </c>
      <c r="F17" s="29">
        <v>1.05</v>
      </c>
      <c r="G17" s="31">
        <f>((B17+C17+E17+F17)*4)/100</f>
        <v>1.0484</v>
      </c>
      <c r="H17" s="156">
        <f>(B17+C17+E17+F17)*1.04</f>
        <v>27.258399999999998</v>
      </c>
      <c r="I17" s="32"/>
    </row>
    <row r="18" spans="1:9">
      <c r="A18"/>
      <c r="B18" s="28"/>
      <c r="C18" s="26"/>
      <c r="D18" s="26"/>
      <c r="E18" s="28"/>
      <c r="F18" s="26"/>
      <c r="G18" s="26"/>
      <c r="H18" s="74"/>
      <c r="I18" s="32"/>
    </row>
    <row r="19" spans="1:9" ht="15">
      <c r="A19" s="77" t="s">
        <v>103</v>
      </c>
      <c r="B19" s="28"/>
      <c r="C19" s="26"/>
      <c r="D19" s="26"/>
      <c r="E19" s="28"/>
      <c r="F19" s="26"/>
      <c r="G19" s="26"/>
      <c r="H19" s="74"/>
      <c r="I19" s="32"/>
    </row>
    <row r="20" spans="1:9">
      <c r="A20" s="71" t="s">
        <v>113</v>
      </c>
      <c r="B20" s="106">
        <v>16.71</v>
      </c>
      <c r="C20" s="68">
        <v>3.8</v>
      </c>
      <c r="D20" s="65">
        <f>SUM(B20:C20)</f>
        <v>20.51</v>
      </c>
      <c r="E20" s="23">
        <f>A$2*6</f>
        <v>18.54</v>
      </c>
      <c r="F20" s="29">
        <v>1.1200000000000001</v>
      </c>
      <c r="G20" s="31">
        <f>((B20+C20+E20+F20)*4)/100</f>
        <v>1.6067999999999998</v>
      </c>
      <c r="H20" s="156">
        <f>(B20+C20+E20+F20)*1.04</f>
        <v>41.776799999999994</v>
      </c>
      <c r="I20" s="32"/>
    </row>
    <row r="21" spans="1:9">
      <c r="A21" s="32"/>
      <c r="B21" s="28"/>
      <c r="C21" s="26"/>
      <c r="D21" s="26"/>
      <c r="E21" s="28"/>
      <c r="F21" s="26"/>
      <c r="G21" s="26"/>
      <c r="H21" s="74"/>
      <c r="I21" s="32"/>
    </row>
    <row r="22" spans="1:9">
      <c r="A22" s="32"/>
      <c r="B22" s="28"/>
      <c r="C22" s="26"/>
      <c r="D22" s="26"/>
      <c r="E22" s="28"/>
      <c r="F22" s="26"/>
      <c r="G22" s="26"/>
      <c r="H22" s="74"/>
      <c r="I22" s="32"/>
    </row>
    <row r="23" spans="1:9">
      <c r="A23" s="32"/>
      <c r="B23" s="106"/>
      <c r="C23" s="68"/>
      <c r="D23" s="65">
        <f>SUM(B23:C23)</f>
        <v>0</v>
      </c>
      <c r="E23" s="23">
        <f>A$2*6</f>
        <v>18.54</v>
      </c>
      <c r="F23" s="29"/>
      <c r="G23" s="31">
        <f>((B23+C23+E23+F23)*4)/100</f>
        <v>0.74159999999999993</v>
      </c>
      <c r="H23" s="156">
        <f>(B23+C23+E23+F23)*1.04</f>
        <v>19.281600000000001</v>
      </c>
      <c r="I23" s="32"/>
    </row>
    <row r="24" spans="1:9">
      <c r="A24" s="32"/>
      <c r="B24" s="28"/>
      <c r="C24" s="26"/>
      <c r="D24" s="32"/>
      <c r="E24" s="32"/>
      <c r="F24" s="32"/>
      <c r="G24" s="32"/>
      <c r="H24" s="35"/>
      <c r="I24" s="32"/>
    </row>
    <row r="25" spans="1:9" ht="15.75">
      <c r="A25" s="64" t="s">
        <v>101</v>
      </c>
      <c r="B25" s="28"/>
      <c r="C25" s="26"/>
      <c r="D25" s="32"/>
      <c r="E25" s="32"/>
      <c r="F25" s="32"/>
      <c r="G25" s="32"/>
      <c r="H25" s="35"/>
      <c r="I25" s="32"/>
    </row>
    <row r="26" spans="1:9">
      <c r="A26" s="32"/>
      <c r="B26" s="28"/>
      <c r="C26" s="26"/>
      <c r="D26" s="32"/>
      <c r="E26" s="32"/>
      <c r="F26" s="32"/>
      <c r="G26" s="32"/>
      <c r="H26" s="35"/>
      <c r="I26" s="32"/>
    </row>
    <row r="27" spans="1:9" ht="15">
      <c r="A27" s="77" t="s">
        <v>111</v>
      </c>
      <c r="B27" s="28"/>
      <c r="C27" s="26"/>
      <c r="D27" s="74"/>
      <c r="E27" s="28"/>
      <c r="F27" s="26"/>
      <c r="G27" s="28"/>
      <c r="H27" s="74"/>
      <c r="I27" s="32"/>
    </row>
    <row r="28" spans="1:9">
      <c r="A28" s="71" t="s">
        <v>114</v>
      </c>
      <c r="B28" s="106">
        <v>0.31</v>
      </c>
      <c r="C28" s="68">
        <v>1.9</v>
      </c>
      <c r="D28" s="65">
        <f>SUM(B28:C28)</f>
        <v>2.21</v>
      </c>
      <c r="E28" s="23">
        <f>A$2*6</f>
        <v>18.54</v>
      </c>
      <c r="F28" s="29">
        <v>1.05</v>
      </c>
      <c r="G28" s="31">
        <f>((B28+C28+E28+F28)*4)/100</f>
        <v>0.872</v>
      </c>
      <c r="H28" s="156">
        <f>(B28+C28+E28+F28)*1.04</f>
        <v>22.672000000000001</v>
      </c>
      <c r="I28" s="32"/>
    </row>
    <row r="29" spans="1:9">
      <c r="B29" s="28"/>
      <c r="C29" s="26"/>
      <c r="D29" s="32"/>
      <c r="E29" s="32"/>
      <c r="F29" s="32"/>
      <c r="G29" s="32"/>
      <c r="H29" s="35"/>
      <c r="I29" s="32"/>
    </row>
    <row r="30" spans="1:9" ht="15">
      <c r="A30" s="80" t="s">
        <v>112</v>
      </c>
      <c r="B30" s="28"/>
      <c r="C30" s="26"/>
      <c r="D30" s="74"/>
      <c r="E30" s="28"/>
      <c r="F30" s="26"/>
      <c r="G30" s="28"/>
      <c r="H30" s="74"/>
      <c r="I30" s="32"/>
    </row>
    <row r="31" spans="1:9">
      <c r="A31" s="72" t="s">
        <v>143</v>
      </c>
      <c r="B31" s="106">
        <v>0.38</v>
      </c>
      <c r="C31" s="68">
        <v>1.9</v>
      </c>
      <c r="D31" s="65">
        <f>SUM(B31:C31)</f>
        <v>2.2799999999999998</v>
      </c>
      <c r="E31" s="23">
        <f>A$2*6</f>
        <v>18.54</v>
      </c>
      <c r="F31" s="29">
        <v>0.8</v>
      </c>
      <c r="G31" s="31">
        <f>((B31+C31+E31+F31)*4)/100</f>
        <v>0.86480000000000001</v>
      </c>
      <c r="H31" s="156">
        <f>(B31+C31+E31+F31)*1.04</f>
        <v>22.484800000000003</v>
      </c>
      <c r="I31" s="32"/>
    </row>
    <row r="32" spans="1:9">
      <c r="A32" s="72" t="s">
        <v>115</v>
      </c>
      <c r="B32" s="106">
        <v>0.25</v>
      </c>
      <c r="C32" s="68">
        <v>1.9</v>
      </c>
      <c r="D32" s="65">
        <f>SUM(B32:C32)</f>
        <v>2.15</v>
      </c>
      <c r="E32" s="23">
        <f>A$2*6</f>
        <v>18.54</v>
      </c>
      <c r="F32" s="29">
        <v>0.74</v>
      </c>
      <c r="G32" s="31">
        <f>((B32+C32+E32+F32)*4)/100</f>
        <v>0.85719999999999985</v>
      </c>
      <c r="H32" s="65">
        <f>(B32+C32+E32+F32)*1.04</f>
        <v>22.287199999999995</v>
      </c>
      <c r="I32" s="32"/>
    </row>
    <row r="33" spans="1:9">
      <c r="A33" s="72" t="s">
        <v>116</v>
      </c>
      <c r="B33" s="106">
        <v>0.94</v>
      </c>
      <c r="C33" s="68">
        <v>3.8</v>
      </c>
      <c r="D33" s="65">
        <f>SUM(B33:C33)</f>
        <v>4.74</v>
      </c>
      <c r="E33" s="23">
        <f>A$2*6</f>
        <v>18.54</v>
      </c>
      <c r="F33" s="29">
        <v>1.1200000000000001</v>
      </c>
      <c r="G33" s="31">
        <f>((B33+C33+E33+F33)*4)/100</f>
        <v>0.97600000000000009</v>
      </c>
      <c r="H33" s="156">
        <f>(B33+C33+E33+F33)*1.04</f>
        <v>25.376000000000005</v>
      </c>
      <c r="I33" s="32"/>
    </row>
    <row r="34" spans="1:9">
      <c r="A34" s="72" t="s">
        <v>114</v>
      </c>
      <c r="B34" s="106">
        <v>0.63</v>
      </c>
      <c r="C34" s="68">
        <v>1.9</v>
      </c>
      <c r="D34" s="65">
        <f>SUM(B34:C34)</f>
        <v>2.5299999999999998</v>
      </c>
      <c r="E34" s="23">
        <f>A$2*6</f>
        <v>18.54</v>
      </c>
      <c r="F34" s="29">
        <v>1.05</v>
      </c>
      <c r="G34" s="31">
        <f>((B34+C34+E34+F34)*4)/100</f>
        <v>0.88480000000000003</v>
      </c>
      <c r="H34" s="156">
        <f>(B34+C34+E34+F34)*1.04</f>
        <v>23.004800000000003</v>
      </c>
      <c r="I34" s="32"/>
    </row>
    <row r="35" spans="1:9">
      <c r="A35" s="73" t="s">
        <v>263</v>
      </c>
      <c r="B35" s="177">
        <v>1.26</v>
      </c>
      <c r="C35" s="26">
        <v>3.8</v>
      </c>
      <c r="D35" s="65">
        <f>SUM(B35:C35)</f>
        <v>5.0599999999999996</v>
      </c>
      <c r="E35" s="23">
        <f>A$2*6</f>
        <v>18.54</v>
      </c>
      <c r="F35" s="29">
        <v>1.1200000000000001</v>
      </c>
      <c r="G35" s="31">
        <f>((B35+C35+E35+F35)*4)/100</f>
        <v>0.9887999999999999</v>
      </c>
      <c r="H35" s="31">
        <f>(B35+C35+E35+F35)*1.04</f>
        <v>25.7088</v>
      </c>
    </row>
    <row r="36" spans="1:9">
      <c r="A36"/>
      <c r="B36" s="28"/>
      <c r="C36" s="26"/>
      <c r="D36" s="32"/>
      <c r="E36" s="32"/>
      <c r="F36" s="32"/>
      <c r="G36" s="32"/>
      <c r="H36" s="35"/>
      <c r="I36" s="32"/>
    </row>
    <row r="37" spans="1:9" ht="15">
      <c r="A37" s="77" t="s">
        <v>120</v>
      </c>
      <c r="B37" s="28"/>
      <c r="C37" s="26"/>
      <c r="D37" s="32"/>
      <c r="E37" s="32"/>
      <c r="F37" s="32"/>
      <c r="G37" s="32"/>
      <c r="H37" s="35"/>
      <c r="I37" s="32"/>
    </row>
    <row r="38" spans="1:9">
      <c r="A38" s="71" t="s">
        <v>117</v>
      </c>
      <c r="B38" s="106">
        <v>0.38</v>
      </c>
      <c r="C38" s="68">
        <v>1.9</v>
      </c>
      <c r="D38" s="65">
        <f>SUM(B38:C38)</f>
        <v>2.2799999999999998</v>
      </c>
      <c r="E38" s="23">
        <f>A$2*6</f>
        <v>18.54</v>
      </c>
      <c r="F38" s="29">
        <v>0.74</v>
      </c>
      <c r="G38" s="31">
        <f>((B38+C38+E38+F38)*4)/100</f>
        <v>0.86239999999999994</v>
      </c>
      <c r="H38" s="65">
        <f>(B38+C38+E38+F38)*1.04</f>
        <v>22.4224</v>
      </c>
      <c r="I38" s="32"/>
    </row>
    <row r="39" spans="1:9">
      <c r="A39" s="73" t="s">
        <v>114</v>
      </c>
      <c r="B39" s="106">
        <v>1.25</v>
      </c>
      <c r="C39" s="68">
        <v>1.9</v>
      </c>
      <c r="D39" s="65">
        <f>SUM(B39:C39)</f>
        <v>3.15</v>
      </c>
      <c r="E39" s="23">
        <f>A$2*6</f>
        <v>18.54</v>
      </c>
      <c r="F39" s="29">
        <v>1.05</v>
      </c>
      <c r="G39" s="31">
        <f>((B39+C39+E39+F39)*4)/100</f>
        <v>0.90959999999999996</v>
      </c>
      <c r="H39" s="156">
        <f>(B39+C39+E39+F39)*1.04</f>
        <v>23.6496</v>
      </c>
      <c r="I39" s="32"/>
    </row>
    <row r="40" spans="1:9">
      <c r="A40" s="70" t="s">
        <v>116</v>
      </c>
      <c r="B40" s="106">
        <v>1.88</v>
      </c>
      <c r="C40" s="68">
        <v>3.8</v>
      </c>
      <c r="D40" s="65">
        <f>SUM(B40:C40)</f>
        <v>5.68</v>
      </c>
      <c r="E40" s="23">
        <f>A$2*6</f>
        <v>18.54</v>
      </c>
      <c r="F40" s="29">
        <v>1.1200000000000001</v>
      </c>
      <c r="G40" s="31">
        <f>((B40+C40+E40+F40)*4)/100</f>
        <v>1.0136000000000001</v>
      </c>
      <c r="H40" s="156">
        <f>(B40+C40+E40+F40)*1.04</f>
        <v>26.3536</v>
      </c>
      <c r="I40" s="32"/>
    </row>
    <row r="41" spans="1:9">
      <c r="A41" s="70" t="s">
        <v>118</v>
      </c>
      <c r="B41" s="106">
        <v>2.5099999999999998</v>
      </c>
      <c r="C41" s="68">
        <v>3.8</v>
      </c>
      <c r="D41" s="65">
        <f>SUM(B41:C41)</f>
        <v>6.31</v>
      </c>
      <c r="E41" s="23">
        <f>A$2*6</f>
        <v>18.54</v>
      </c>
      <c r="F41" s="29">
        <v>1.1200000000000001</v>
      </c>
      <c r="G41" s="31">
        <f>((B41+C41+E41+F41)*4)/100</f>
        <v>1.0387999999999999</v>
      </c>
      <c r="H41" s="156">
        <f>(B41+C41+E41+F41)*1.04</f>
        <v>27.008800000000001</v>
      </c>
      <c r="I41" s="32"/>
    </row>
    <row r="42" spans="1:9">
      <c r="A42" s="70" t="s">
        <v>119</v>
      </c>
      <c r="B42" s="106">
        <v>3.13</v>
      </c>
      <c r="C42" s="68">
        <v>5.7</v>
      </c>
      <c r="D42" s="65">
        <f>SUM(B42:C42)</f>
        <v>8.83</v>
      </c>
      <c r="E42" s="23">
        <f>A$2*6</f>
        <v>18.54</v>
      </c>
      <c r="F42" s="29">
        <v>1.51</v>
      </c>
      <c r="G42" s="31">
        <f>((B42+C42+E42+F42)*4)/100</f>
        <v>1.1552</v>
      </c>
      <c r="H42" s="156">
        <f>(B42+C42+E42+F42)*1.04</f>
        <v>30.0352</v>
      </c>
      <c r="I42" s="32"/>
    </row>
    <row r="43" spans="1:9">
      <c r="A43"/>
      <c r="B43" s="28"/>
      <c r="C43" s="26"/>
      <c r="D43" s="32"/>
      <c r="E43" s="32"/>
      <c r="F43" s="32"/>
      <c r="G43" s="32"/>
      <c r="H43" s="35"/>
      <c r="I43" s="32"/>
    </row>
    <row r="44" spans="1:9">
      <c r="A44" s="32"/>
      <c r="B44" s="28"/>
      <c r="C44" s="26"/>
      <c r="D44" s="32"/>
      <c r="E44" s="32"/>
      <c r="F44" s="32"/>
      <c r="G44" s="32"/>
      <c r="H44" s="35"/>
      <c r="I44" s="32"/>
    </row>
    <row r="45" spans="1:9" ht="15">
      <c r="A45" s="77" t="s">
        <v>121</v>
      </c>
      <c r="B45" s="28"/>
      <c r="C45" s="26"/>
      <c r="D45" s="32"/>
      <c r="E45" s="32"/>
      <c r="F45" s="32"/>
      <c r="G45" s="32"/>
      <c r="H45" s="35"/>
      <c r="I45" s="32"/>
    </row>
    <row r="46" spans="1:9">
      <c r="A46" s="73" t="s">
        <v>114</v>
      </c>
      <c r="B46" s="28">
        <v>3.14</v>
      </c>
      <c r="C46" s="68">
        <v>1.9</v>
      </c>
      <c r="D46" s="65">
        <f>SUM(B46:C46)</f>
        <v>5.04</v>
      </c>
      <c r="E46" s="23">
        <f>A$2*6</f>
        <v>18.54</v>
      </c>
      <c r="F46" s="29">
        <v>1.05</v>
      </c>
      <c r="G46" s="31">
        <f>((B46+C46+E46+F46)*4)/100</f>
        <v>0.98519999999999996</v>
      </c>
      <c r="H46" s="156">
        <f>(B46+C46+E46+F46)*1.04</f>
        <v>25.615200000000002</v>
      </c>
      <c r="I46" s="32"/>
    </row>
    <row r="47" spans="1:9">
      <c r="A47" s="70" t="s">
        <v>118</v>
      </c>
      <c r="B47" s="106">
        <v>6.27</v>
      </c>
      <c r="C47" s="68">
        <v>3.8</v>
      </c>
      <c r="D47" s="65">
        <f>SUM(B47:C47)</f>
        <v>10.07</v>
      </c>
      <c r="E47" s="23">
        <f>A$2*6</f>
        <v>18.54</v>
      </c>
      <c r="F47" s="29">
        <v>1.1200000000000001</v>
      </c>
      <c r="G47" s="31">
        <f>((B47+C47+E47+F47)*4)/100</f>
        <v>1.1892</v>
      </c>
      <c r="H47" s="65">
        <f>(B47+C47+E47+F47)*1.04</f>
        <v>30.9192</v>
      </c>
      <c r="I47" s="32"/>
    </row>
    <row r="48" spans="1:9">
      <c r="A48" s="70" t="s">
        <v>119</v>
      </c>
      <c r="B48" s="106">
        <v>7.84</v>
      </c>
      <c r="C48" s="68">
        <v>5.7</v>
      </c>
      <c r="D48" s="65">
        <f>SUM(B48:C48)</f>
        <v>13.54</v>
      </c>
      <c r="E48" s="23">
        <f>A$2*6</f>
        <v>18.54</v>
      </c>
      <c r="F48" s="29">
        <v>1.52</v>
      </c>
      <c r="G48" s="31">
        <f>((B48+C48+E48+F48)*4)/100</f>
        <v>1.3440000000000001</v>
      </c>
      <c r="H48" s="156">
        <f>(B48+C48+E48+F48)*1.04</f>
        <v>34.944000000000003</v>
      </c>
      <c r="I48" s="32"/>
    </row>
    <row r="49" spans="1:9">
      <c r="A49"/>
      <c r="B49" s="28"/>
      <c r="C49" s="26"/>
      <c r="D49" s="32"/>
      <c r="E49" s="32"/>
      <c r="F49" s="32"/>
      <c r="G49" s="32"/>
      <c r="H49" s="35"/>
      <c r="I49" s="32"/>
    </row>
    <row r="50" spans="1:9" ht="15">
      <c r="A50" s="77" t="s">
        <v>122</v>
      </c>
      <c r="B50" s="28"/>
      <c r="C50" s="26"/>
      <c r="D50" s="32"/>
      <c r="E50" s="32"/>
      <c r="F50" s="32"/>
      <c r="G50" s="32"/>
      <c r="H50" s="35"/>
      <c r="I50" s="32"/>
    </row>
    <row r="51" spans="1:9">
      <c r="A51" s="71" t="s">
        <v>119</v>
      </c>
      <c r="B51" s="106">
        <v>12.54</v>
      </c>
      <c r="C51" s="68">
        <v>5.7</v>
      </c>
      <c r="D51" s="65">
        <f>SUM(B51:C51)</f>
        <v>18.239999999999998</v>
      </c>
      <c r="E51" s="23">
        <f>A$2*6</f>
        <v>18.54</v>
      </c>
      <c r="F51" s="29">
        <v>1.52</v>
      </c>
      <c r="G51" s="31">
        <f>((B51+C51+E51+F51)*4)/100</f>
        <v>1.5320000000000003</v>
      </c>
      <c r="H51" s="65">
        <f>(B51+C51+E51+F51)*1.04</f>
        <v>39.832000000000008</v>
      </c>
      <c r="I51" s="32"/>
    </row>
    <row r="52" spans="1:9">
      <c r="A52" s="32"/>
      <c r="B52" s="28"/>
      <c r="C52" s="26"/>
      <c r="D52" s="32"/>
      <c r="E52" s="32"/>
      <c r="F52" s="32"/>
      <c r="G52" s="32"/>
      <c r="H52" s="35"/>
      <c r="I52" s="32"/>
    </row>
    <row r="53" spans="1:9" ht="15">
      <c r="A53" s="80" t="s">
        <v>174</v>
      </c>
      <c r="B53" s="28"/>
      <c r="C53" s="26"/>
      <c r="D53" s="74"/>
      <c r="E53" s="28"/>
      <c r="F53" s="26"/>
      <c r="G53" s="28"/>
      <c r="H53" s="74"/>
      <c r="I53" s="32"/>
    </row>
    <row r="54" spans="1:9">
      <c r="A54" s="72" t="s">
        <v>114</v>
      </c>
      <c r="B54" s="106">
        <v>3.8</v>
      </c>
      <c r="C54" s="68">
        <v>1.9</v>
      </c>
      <c r="D54" s="65">
        <f t="shared" ref="D54:D59" si="0">SUM(B54:C54)</f>
        <v>5.6999999999999993</v>
      </c>
      <c r="E54" s="23">
        <f t="shared" ref="E54:E59" si="1">A$2*6</f>
        <v>18.54</v>
      </c>
      <c r="F54" s="29">
        <v>0.8</v>
      </c>
      <c r="G54" s="31">
        <f t="shared" ref="G54:G59" si="2">((B54+C54+E54+F54)*4)/100</f>
        <v>1.0016</v>
      </c>
      <c r="H54" s="156">
        <f t="shared" ref="H54:H59" si="3">(B54+C54+E54+F54)*1.04</f>
        <v>26.041599999999999</v>
      </c>
      <c r="I54" s="32"/>
    </row>
    <row r="55" spans="1:9">
      <c r="A55" s="72" t="s">
        <v>115</v>
      </c>
      <c r="B55" s="106">
        <v>2.5</v>
      </c>
      <c r="C55" s="68">
        <v>1.9</v>
      </c>
      <c r="D55" s="65">
        <f t="shared" si="0"/>
        <v>4.4000000000000004</v>
      </c>
      <c r="E55" s="23">
        <f t="shared" si="1"/>
        <v>18.54</v>
      </c>
      <c r="F55" s="29">
        <v>0.74</v>
      </c>
      <c r="G55" s="31">
        <f t="shared" si="2"/>
        <v>0.94719999999999982</v>
      </c>
      <c r="H55" s="65">
        <f t="shared" si="3"/>
        <v>24.627199999999998</v>
      </c>
      <c r="I55" s="32"/>
    </row>
    <row r="56" spans="1:9">
      <c r="A56" s="72" t="s">
        <v>116</v>
      </c>
      <c r="B56" s="106">
        <v>9.4</v>
      </c>
      <c r="C56" s="68">
        <v>3.8</v>
      </c>
      <c r="D56" s="65">
        <f t="shared" si="0"/>
        <v>13.2</v>
      </c>
      <c r="E56" s="23">
        <f t="shared" si="1"/>
        <v>18.54</v>
      </c>
      <c r="F56" s="29">
        <v>1.1200000000000001</v>
      </c>
      <c r="G56" s="31">
        <f t="shared" si="2"/>
        <v>1.3144</v>
      </c>
      <c r="H56" s="156">
        <f t="shared" si="3"/>
        <v>34.174399999999999</v>
      </c>
      <c r="I56" s="32"/>
    </row>
    <row r="57" spans="1:9">
      <c r="A57" s="72" t="s">
        <v>114</v>
      </c>
      <c r="B57" s="106">
        <v>6.3</v>
      </c>
      <c r="C57" s="68">
        <v>1.9</v>
      </c>
      <c r="D57" s="65">
        <f t="shared" si="0"/>
        <v>8.1999999999999993</v>
      </c>
      <c r="E57" s="23">
        <f t="shared" si="1"/>
        <v>18.54</v>
      </c>
      <c r="F57" s="29">
        <v>1.05</v>
      </c>
      <c r="G57" s="31">
        <f t="shared" si="2"/>
        <v>1.1115999999999999</v>
      </c>
      <c r="H57" s="156">
        <f t="shared" si="3"/>
        <v>28.901599999999998</v>
      </c>
      <c r="I57" s="32"/>
    </row>
    <row r="58" spans="1:9">
      <c r="A58" s="72" t="s">
        <v>119</v>
      </c>
      <c r="B58" s="28">
        <v>15.75</v>
      </c>
      <c r="C58" s="26">
        <v>5.7</v>
      </c>
      <c r="D58" s="98">
        <f t="shared" si="0"/>
        <v>21.45</v>
      </c>
      <c r="E58" s="23">
        <f t="shared" si="1"/>
        <v>18.54</v>
      </c>
      <c r="F58" s="98">
        <v>1.52</v>
      </c>
      <c r="G58" s="98">
        <f t="shared" si="2"/>
        <v>1.6603999999999999</v>
      </c>
      <c r="H58" s="157">
        <f t="shared" si="3"/>
        <v>43.170400000000001</v>
      </c>
      <c r="I58" s="32"/>
    </row>
    <row r="59" spans="1:9">
      <c r="A59" s="72" t="s">
        <v>143</v>
      </c>
      <c r="B59" s="28">
        <v>3.76</v>
      </c>
      <c r="C59" s="26">
        <v>1.9</v>
      </c>
      <c r="D59" s="65">
        <f t="shared" si="0"/>
        <v>5.66</v>
      </c>
      <c r="E59" s="23">
        <f t="shared" si="1"/>
        <v>18.54</v>
      </c>
      <c r="F59" s="29">
        <v>0.8</v>
      </c>
      <c r="G59" s="31">
        <f t="shared" si="2"/>
        <v>1</v>
      </c>
      <c r="H59" s="156">
        <f t="shared" si="3"/>
        <v>26</v>
      </c>
      <c r="I59" s="32"/>
    </row>
    <row r="60" spans="1:9">
      <c r="A60" s="32"/>
      <c r="B60" s="28"/>
      <c r="C60" s="26"/>
      <c r="D60" s="32"/>
      <c r="E60" s="32"/>
      <c r="F60" s="32"/>
      <c r="G60" s="32"/>
      <c r="H60" s="35"/>
      <c r="I60" s="32"/>
    </row>
    <row r="61" spans="1:9" ht="15.75">
      <c r="A61" s="64" t="s">
        <v>101</v>
      </c>
      <c r="B61" s="28"/>
      <c r="C61" s="26"/>
      <c r="D61" s="32"/>
      <c r="E61" s="32"/>
      <c r="F61" s="32"/>
      <c r="G61" s="32"/>
      <c r="H61" s="35"/>
      <c r="I61" s="32"/>
    </row>
    <row r="62" spans="1:9" ht="15.75">
      <c r="A62" s="64" t="s">
        <v>123</v>
      </c>
      <c r="B62" s="28"/>
      <c r="C62" s="26"/>
      <c r="D62" s="32"/>
      <c r="E62" s="32"/>
      <c r="F62" s="32"/>
      <c r="G62" s="32"/>
      <c r="H62" s="35"/>
      <c r="I62" s="32"/>
    </row>
    <row r="63" spans="1:9">
      <c r="A63" s="32"/>
      <c r="B63" s="28"/>
      <c r="C63" s="26"/>
      <c r="D63" s="32"/>
      <c r="E63" s="32"/>
      <c r="F63" s="32"/>
      <c r="G63" s="32"/>
      <c r="H63" s="35"/>
      <c r="I63" s="32"/>
    </row>
    <row r="64" spans="1:9">
      <c r="A64" s="81" t="s">
        <v>125</v>
      </c>
      <c r="B64" s="28"/>
      <c r="C64" s="26"/>
      <c r="D64" s="32"/>
      <c r="E64" s="32"/>
      <c r="F64" s="32"/>
      <c r="G64" s="32"/>
      <c r="H64" s="35"/>
      <c r="I64" s="32"/>
    </row>
    <row r="65" spans="1:9">
      <c r="A65" s="71" t="s">
        <v>124</v>
      </c>
      <c r="B65" s="106">
        <v>4.04</v>
      </c>
      <c r="C65" s="68">
        <v>5.7</v>
      </c>
      <c r="D65" s="65">
        <f>SUM(B65:C65)</f>
        <v>9.74</v>
      </c>
      <c r="E65" s="23">
        <f>A$2*6</f>
        <v>18.54</v>
      </c>
      <c r="F65" s="29">
        <v>1.52</v>
      </c>
      <c r="G65" s="31">
        <f>((B65+C65+E65+F65)*4)/100</f>
        <v>1.1919999999999999</v>
      </c>
      <c r="H65" s="65">
        <f>(B65+C65+E65+F65)*1.04</f>
        <v>30.992000000000001</v>
      </c>
      <c r="I65" s="32"/>
    </row>
    <row r="66" spans="1:9">
      <c r="A66" s="1"/>
      <c r="B66" s="28"/>
      <c r="C66" s="26"/>
      <c r="D66" s="32"/>
      <c r="E66" s="32"/>
      <c r="F66" s="32"/>
      <c r="G66" s="32"/>
      <c r="H66" s="35"/>
      <c r="I66" s="32"/>
    </row>
    <row r="67" spans="1:9">
      <c r="A67" s="81" t="s">
        <v>128</v>
      </c>
      <c r="B67" s="28"/>
      <c r="C67" s="26"/>
      <c r="D67" s="32"/>
      <c r="E67" s="32"/>
      <c r="F67" s="32"/>
      <c r="G67" s="32"/>
      <c r="H67" s="35"/>
      <c r="I67" s="32"/>
    </row>
    <row r="68" spans="1:9">
      <c r="A68" s="71" t="s">
        <v>126</v>
      </c>
      <c r="B68" s="106">
        <v>0.98</v>
      </c>
      <c r="C68" s="68">
        <v>1.9</v>
      </c>
      <c r="D68" s="65">
        <f>SUM(B68:C68)</f>
        <v>2.88</v>
      </c>
      <c r="E68" s="23">
        <f>A$2*6</f>
        <v>18.54</v>
      </c>
      <c r="F68" s="29">
        <v>1.05</v>
      </c>
      <c r="G68" s="31">
        <f>((B68+C68+E68+F68)*4)/100</f>
        <v>0.89879999999999993</v>
      </c>
      <c r="H68" s="65">
        <f>(B68+C68+E68+F68)*1.04</f>
        <v>23.3688</v>
      </c>
      <c r="I68" s="32"/>
    </row>
    <row r="69" spans="1:9">
      <c r="A69" s="71" t="s">
        <v>177</v>
      </c>
      <c r="B69" s="106">
        <v>4.04</v>
      </c>
      <c r="C69" s="68">
        <v>3.8</v>
      </c>
      <c r="D69" s="65">
        <f>SUM(B69:C69)</f>
        <v>7.84</v>
      </c>
      <c r="E69" s="23">
        <f>A$2*6</f>
        <v>18.54</v>
      </c>
      <c r="F69" s="42">
        <v>1.1200000000000001</v>
      </c>
      <c r="G69" s="31">
        <f>((B69+C69+E69+F69)*4)/100</f>
        <v>1.1000000000000001</v>
      </c>
      <c r="H69" s="65">
        <f>(B69+C69+E69+F69)*1.04</f>
        <v>28.6</v>
      </c>
      <c r="I69" s="32"/>
    </row>
    <row r="70" spans="1:9">
      <c r="A70" s="71" t="s">
        <v>178</v>
      </c>
      <c r="B70" s="106">
        <v>1.05</v>
      </c>
      <c r="C70" s="68">
        <v>1.9</v>
      </c>
      <c r="D70" s="65">
        <f>SUM(B70:C70)</f>
        <v>2.95</v>
      </c>
      <c r="E70" s="23">
        <f>A$2*6</f>
        <v>18.54</v>
      </c>
      <c r="F70" s="42">
        <v>1.05</v>
      </c>
      <c r="G70" s="31">
        <f>((B70+C70+E70+F70)*4)/100</f>
        <v>0.90159999999999996</v>
      </c>
      <c r="H70" s="65">
        <f>(B70+C70+E70+F70)*1.04</f>
        <v>23.441600000000001</v>
      </c>
      <c r="I70" s="32"/>
    </row>
    <row r="71" spans="1:9">
      <c r="A71" s="32"/>
      <c r="B71" s="28"/>
      <c r="C71" s="26"/>
      <c r="D71" s="32"/>
      <c r="E71" s="32"/>
      <c r="F71" s="32"/>
      <c r="G71" s="32"/>
      <c r="H71" s="35"/>
      <c r="I71" s="32"/>
    </row>
    <row r="72" spans="1:9">
      <c r="A72" s="81" t="s">
        <v>120</v>
      </c>
      <c r="B72" s="28"/>
      <c r="C72" s="26"/>
      <c r="D72" s="32"/>
      <c r="E72" s="32"/>
      <c r="F72" s="32"/>
      <c r="G72" s="32"/>
      <c r="H72" s="35"/>
      <c r="I72" s="32"/>
    </row>
    <row r="73" spans="1:9">
      <c r="A73" s="71" t="s">
        <v>127</v>
      </c>
      <c r="B73" s="106">
        <v>3.21</v>
      </c>
      <c r="C73" s="68">
        <v>3.8</v>
      </c>
      <c r="D73" s="65">
        <f>SUM(B73:C73)</f>
        <v>7.01</v>
      </c>
      <c r="E73" s="23">
        <f>A$2*6</f>
        <v>18.54</v>
      </c>
      <c r="F73" s="29">
        <v>1.1200000000000001</v>
      </c>
      <c r="G73" s="31">
        <f>((B73+C73+E73+F73)*4)/100</f>
        <v>1.0668</v>
      </c>
      <c r="H73" s="65">
        <f>(B73+C73+E73+F73)*1.04</f>
        <v>27.736799999999999</v>
      </c>
      <c r="I73" s="32"/>
    </row>
    <row r="74" spans="1:9">
      <c r="A74" s="71" t="s">
        <v>129</v>
      </c>
      <c r="B74" s="106">
        <v>4.88</v>
      </c>
      <c r="C74" s="68">
        <v>5.7</v>
      </c>
      <c r="D74" s="65">
        <f>SUM(B74:C74)</f>
        <v>10.58</v>
      </c>
      <c r="E74" s="23">
        <f>A$2*6</f>
        <v>18.54</v>
      </c>
      <c r="F74" s="29">
        <v>1.52</v>
      </c>
      <c r="G74" s="31">
        <f>((B74+C74+E74+F74)*4)/100</f>
        <v>1.2255999999999998</v>
      </c>
      <c r="H74" s="65">
        <f>(B74+C74+E74+F74)*1.04</f>
        <v>31.865599999999997</v>
      </c>
      <c r="I74" s="32"/>
    </row>
    <row r="75" spans="1:9">
      <c r="A75" s="71" t="s">
        <v>130</v>
      </c>
      <c r="B75" s="106">
        <v>2.65</v>
      </c>
      <c r="C75" s="68">
        <v>1.9</v>
      </c>
      <c r="D75" s="65">
        <f>SUM(B75:C75)</f>
        <v>4.55</v>
      </c>
      <c r="E75" s="23">
        <f>A$2*6</f>
        <v>18.54</v>
      </c>
      <c r="F75" s="29">
        <v>1.05</v>
      </c>
      <c r="G75" s="31">
        <f>((B75+C75+E75+F75)*4)/100</f>
        <v>0.96560000000000001</v>
      </c>
      <c r="H75" s="65">
        <f>(B75+C75+E75+F75)*1.04</f>
        <v>25.105600000000003</v>
      </c>
      <c r="I75" s="32"/>
    </row>
    <row r="76" spans="1:9">
      <c r="A76" s="71" t="s">
        <v>131</v>
      </c>
      <c r="B76" s="106">
        <v>2.37</v>
      </c>
      <c r="C76" s="68">
        <v>1.9</v>
      </c>
      <c r="D76" s="65">
        <f>SUM(B76:C76)</f>
        <v>4.2699999999999996</v>
      </c>
      <c r="E76" s="23">
        <f>A$2*6</f>
        <v>18.54</v>
      </c>
      <c r="F76" s="29">
        <v>1.05</v>
      </c>
      <c r="G76" s="31">
        <f>((B76+C76+E76+F76)*4)/100</f>
        <v>0.95440000000000003</v>
      </c>
      <c r="H76" s="65">
        <f>(B76+C76+E76+F76)*1.04</f>
        <v>24.814399999999999</v>
      </c>
      <c r="I76" s="32"/>
    </row>
    <row r="77" spans="1:9">
      <c r="A77" s="71" t="s">
        <v>132</v>
      </c>
      <c r="B77" s="106">
        <v>4.04</v>
      </c>
      <c r="C77" s="68">
        <v>1.9</v>
      </c>
      <c r="D77" s="65">
        <f>SUM(B77:C77)</f>
        <v>5.9399999999999995</v>
      </c>
      <c r="E77" s="23">
        <f>A$2*6</f>
        <v>18.54</v>
      </c>
      <c r="F77" s="29">
        <v>1.05</v>
      </c>
      <c r="G77" s="31">
        <f>((B77+C77+E77+F77)*4)/100</f>
        <v>1.0211999999999999</v>
      </c>
      <c r="H77" s="65">
        <f>(B77+C77+E77+F77)*1.04</f>
        <v>26.551199999999998</v>
      </c>
      <c r="I77" s="32"/>
    </row>
    <row r="78" spans="1:9">
      <c r="A78" s="1"/>
      <c r="B78" s="28"/>
      <c r="C78" s="26"/>
      <c r="D78" s="32"/>
      <c r="E78" s="32"/>
      <c r="F78" s="32"/>
      <c r="G78" s="32"/>
      <c r="H78" s="35"/>
      <c r="I78" s="32"/>
    </row>
    <row r="79" spans="1:9">
      <c r="A79" s="81" t="s">
        <v>122</v>
      </c>
      <c r="B79" s="28"/>
      <c r="C79" s="26"/>
      <c r="D79" s="32"/>
      <c r="E79" s="32"/>
      <c r="F79" s="32"/>
      <c r="G79" s="32"/>
      <c r="H79" s="35"/>
      <c r="I79" s="32"/>
    </row>
    <row r="80" spans="1:9">
      <c r="A80" s="71" t="s">
        <v>133</v>
      </c>
      <c r="B80" s="106">
        <v>16.03</v>
      </c>
      <c r="C80" s="68">
        <v>5.7</v>
      </c>
      <c r="D80" s="65">
        <f>SUM(B80:C80)</f>
        <v>21.73</v>
      </c>
      <c r="E80" s="23">
        <f>A$2*6</f>
        <v>18.54</v>
      </c>
      <c r="F80" s="29">
        <v>1.52</v>
      </c>
      <c r="G80" s="31">
        <f>((B80+C80+E80+F80)*4)/100</f>
        <v>1.6716</v>
      </c>
      <c r="H80" s="65">
        <f>(B80+C80+E80+F80)*1.04</f>
        <v>43.461599999999997</v>
      </c>
      <c r="I80" s="32"/>
    </row>
    <row r="81" spans="1:9">
      <c r="A81" s="1"/>
      <c r="B81" s="28"/>
      <c r="C81" s="26"/>
      <c r="D81" s="32"/>
      <c r="E81" s="32"/>
      <c r="F81" s="32"/>
      <c r="G81" s="32"/>
      <c r="H81" s="35"/>
      <c r="I81" s="32"/>
    </row>
    <row r="82" spans="1:9">
      <c r="A82" s="81" t="s">
        <v>134</v>
      </c>
      <c r="B82" s="28"/>
      <c r="C82" s="26"/>
      <c r="D82" s="32"/>
      <c r="E82" s="32"/>
      <c r="F82" s="32"/>
      <c r="G82" s="32"/>
      <c r="H82" s="35"/>
      <c r="I82" s="32"/>
    </row>
    <row r="83" spans="1:9">
      <c r="A83" s="71" t="s">
        <v>130</v>
      </c>
      <c r="B83" s="106">
        <v>7.66</v>
      </c>
      <c r="C83" s="68">
        <v>1.9</v>
      </c>
      <c r="D83" s="65">
        <f>SUM(B83:C83)</f>
        <v>9.56</v>
      </c>
      <c r="E83" s="23">
        <f>A$2*6</f>
        <v>18.54</v>
      </c>
      <c r="F83" s="29">
        <v>1.05</v>
      </c>
      <c r="G83" s="31">
        <f>((B83+C83+E83+F83)*4)/100</f>
        <v>1.1660000000000001</v>
      </c>
      <c r="H83" s="65">
        <f>(B83+C83+E83+F83)*1.04</f>
        <v>30.316000000000003</v>
      </c>
      <c r="I83" s="32"/>
    </row>
    <row r="84" spans="1:9">
      <c r="A84" s="71" t="s">
        <v>157</v>
      </c>
      <c r="B84" s="107">
        <v>6.97</v>
      </c>
      <c r="C84" s="66">
        <v>1.9</v>
      </c>
      <c r="D84" s="65">
        <f>SUM(B84:C84)</f>
        <v>8.8699999999999992</v>
      </c>
      <c r="E84" s="23">
        <f>A$2*6</f>
        <v>18.54</v>
      </c>
      <c r="F84" s="22">
        <v>1.05</v>
      </c>
      <c r="G84" s="31">
        <f>((B84+C84+E84+F84)*4)/100</f>
        <v>1.1383999999999999</v>
      </c>
      <c r="H84" s="156">
        <f>(B84+C84+E84+F84)*1.04</f>
        <v>29.598399999999998</v>
      </c>
      <c r="I84" s="32"/>
    </row>
    <row r="85" spans="1:9">
      <c r="A85" s="32"/>
      <c r="B85" s="28"/>
      <c r="C85" s="26"/>
      <c r="D85" s="32"/>
      <c r="E85" s="32"/>
      <c r="F85" s="32"/>
      <c r="G85" s="32"/>
      <c r="H85" s="35"/>
      <c r="I85" s="32"/>
    </row>
    <row r="86" spans="1:9">
      <c r="A86" s="81" t="s">
        <v>135</v>
      </c>
      <c r="B86" s="28"/>
      <c r="C86" s="26"/>
      <c r="D86" s="32"/>
      <c r="E86" s="32"/>
      <c r="F86" s="32"/>
      <c r="G86" s="32"/>
      <c r="H86" s="35"/>
      <c r="I86" s="32"/>
    </row>
    <row r="87" spans="1:9">
      <c r="A87" s="71" t="s">
        <v>136</v>
      </c>
      <c r="B87" s="106">
        <v>15.33</v>
      </c>
      <c r="C87" s="68">
        <v>1.9</v>
      </c>
      <c r="D87" s="65">
        <f>SUM(B87:C87)</f>
        <v>17.23</v>
      </c>
      <c r="E87" s="23">
        <f>A$2*6</f>
        <v>18.54</v>
      </c>
      <c r="F87" s="29">
        <v>1.05</v>
      </c>
      <c r="G87" s="31">
        <f>((B87+C87+E87+F87)*4)/100</f>
        <v>1.4727999999999997</v>
      </c>
      <c r="H87" s="65">
        <f>(B87+C87+E87+F87)*1.04</f>
        <v>38.292799999999993</v>
      </c>
      <c r="I87" s="32"/>
    </row>
    <row r="88" spans="1:9">
      <c r="A88" s="32"/>
      <c r="B88" s="28"/>
      <c r="C88" s="26"/>
      <c r="D88" s="32"/>
      <c r="E88" s="32"/>
      <c r="F88" s="32"/>
      <c r="G88" s="32"/>
      <c r="H88" s="35"/>
      <c r="I88" s="32"/>
    </row>
    <row r="89" spans="1:9">
      <c r="A89" s="1"/>
      <c r="B89" s="28"/>
      <c r="C89" s="26"/>
      <c r="D89" s="32"/>
      <c r="E89" s="32"/>
      <c r="F89" s="32"/>
      <c r="G89" s="32"/>
      <c r="H89" s="35"/>
      <c r="I89" s="32"/>
    </row>
    <row r="90" spans="1:9">
      <c r="A90" s="1"/>
      <c r="B90" s="28"/>
      <c r="C90" s="26"/>
      <c r="D90" s="32"/>
      <c r="E90" s="32"/>
      <c r="F90" s="32"/>
      <c r="G90" s="32"/>
      <c r="H90" s="35"/>
      <c r="I90" s="32"/>
    </row>
    <row r="91" spans="1:9" ht="15.75">
      <c r="A91" s="64" t="s">
        <v>101</v>
      </c>
      <c r="B91" s="28"/>
      <c r="C91" s="26"/>
      <c r="D91" s="32"/>
      <c r="E91" s="32"/>
      <c r="F91" s="32"/>
      <c r="G91" s="32"/>
      <c r="H91" s="35"/>
      <c r="I91" s="32"/>
    </row>
    <row r="92" spans="1:9" ht="15.75">
      <c r="A92" s="64" t="s">
        <v>137</v>
      </c>
      <c r="B92" s="28"/>
      <c r="C92" s="26"/>
      <c r="D92" s="32"/>
      <c r="E92" s="32"/>
      <c r="F92" s="32"/>
      <c r="G92" s="32"/>
      <c r="H92" s="35"/>
      <c r="I92" s="32"/>
    </row>
    <row r="93" spans="1:9">
      <c r="A93"/>
      <c r="B93" s="28"/>
      <c r="C93" s="26"/>
      <c r="D93" s="32"/>
      <c r="E93" s="32"/>
      <c r="F93" s="32"/>
      <c r="G93" s="32"/>
      <c r="H93" s="35"/>
      <c r="I93" s="32"/>
    </row>
    <row r="94" spans="1:9">
      <c r="A94" s="70" t="s">
        <v>128</v>
      </c>
      <c r="B94" s="28"/>
      <c r="C94" s="26"/>
      <c r="D94" s="32"/>
      <c r="E94" s="32"/>
      <c r="F94" s="32"/>
      <c r="G94" s="32"/>
      <c r="H94" s="35"/>
      <c r="I94" s="32"/>
    </row>
    <row r="95" spans="1:9">
      <c r="A95" s="73" t="s">
        <v>139</v>
      </c>
      <c r="B95" s="106">
        <v>3.15</v>
      </c>
      <c r="C95" s="68">
        <v>5.7</v>
      </c>
      <c r="D95" s="65">
        <f>SUM(B95:C95)</f>
        <v>8.85</v>
      </c>
      <c r="E95" s="23">
        <f>A$2*6</f>
        <v>18.54</v>
      </c>
      <c r="F95" s="29">
        <v>1.52</v>
      </c>
      <c r="G95" s="31">
        <f>((B95+C95+E95+F95)*4)/100</f>
        <v>1.1564000000000001</v>
      </c>
      <c r="H95" s="65">
        <f>(B95+C95+E95+F95)*1.04</f>
        <v>30.066400000000002</v>
      </c>
      <c r="I95" s="32"/>
    </row>
    <row r="96" spans="1:9">
      <c r="A96" s="73" t="s">
        <v>138</v>
      </c>
      <c r="B96" s="106">
        <v>0.82</v>
      </c>
      <c r="C96" s="68">
        <v>1.9</v>
      </c>
      <c r="D96" s="65">
        <f>SUM(B96:C96)</f>
        <v>2.7199999999999998</v>
      </c>
      <c r="E96" s="23">
        <f>A$2*6</f>
        <v>18.54</v>
      </c>
      <c r="F96" s="29">
        <v>1.05</v>
      </c>
      <c r="G96" s="31">
        <f>((B96+C96+E96+F96)*4)/100</f>
        <v>0.89239999999999997</v>
      </c>
      <c r="H96" s="65">
        <f>(B96+C96+E96+F96)*1.04</f>
        <v>23.202400000000001</v>
      </c>
      <c r="I96" s="32"/>
    </row>
    <row r="97" spans="1:9">
      <c r="A97"/>
      <c r="B97" s="28"/>
      <c r="C97" s="26"/>
      <c r="D97" s="32"/>
      <c r="E97" s="32"/>
      <c r="F97" s="32"/>
      <c r="G97" s="32"/>
      <c r="H97" s="35"/>
      <c r="I97" s="32"/>
    </row>
    <row r="98" spans="1:9">
      <c r="A98" s="70" t="s">
        <v>120</v>
      </c>
      <c r="B98" s="28"/>
      <c r="C98" s="26"/>
      <c r="D98" s="32"/>
      <c r="E98" s="32"/>
      <c r="F98" s="32"/>
      <c r="G98" s="32"/>
      <c r="H98" s="35"/>
      <c r="I98" s="32"/>
    </row>
    <row r="99" spans="1:9">
      <c r="A99" s="73" t="s">
        <v>140</v>
      </c>
      <c r="B99" s="106">
        <v>1.57</v>
      </c>
      <c r="C99" s="68">
        <v>1.9</v>
      </c>
      <c r="D99" s="65">
        <f>SUM(B99:C99)</f>
        <v>3.4699999999999998</v>
      </c>
      <c r="E99" s="23">
        <f>A$2*6</f>
        <v>18.54</v>
      </c>
      <c r="F99" s="29">
        <v>1.05</v>
      </c>
      <c r="G99" s="31">
        <f>((B99+C99+E99+F99)*4)/100</f>
        <v>0.9224</v>
      </c>
      <c r="H99" s="65">
        <f>(B99+C99+E99+F99)*1.04</f>
        <v>23.982399999999998</v>
      </c>
      <c r="I99" s="32"/>
    </row>
    <row r="100" spans="1:9">
      <c r="A100"/>
      <c r="B100" s="28"/>
      <c r="C100" s="26"/>
      <c r="D100" s="32"/>
      <c r="E100" s="32"/>
      <c r="F100" s="32"/>
      <c r="G100" s="32"/>
      <c r="H100" s="35"/>
      <c r="I100" s="32"/>
    </row>
    <row r="101" spans="1:9">
      <c r="A101" s="70" t="s">
        <v>134</v>
      </c>
      <c r="B101" s="28"/>
      <c r="C101" s="26"/>
      <c r="D101" s="32"/>
      <c r="E101" s="32"/>
      <c r="F101" s="32"/>
      <c r="G101" s="32"/>
      <c r="H101" s="35"/>
      <c r="I101" s="32"/>
    </row>
    <row r="102" spans="1:9">
      <c r="A102" s="73" t="s">
        <v>141</v>
      </c>
      <c r="B102" s="106">
        <v>1.89</v>
      </c>
      <c r="C102" s="68">
        <v>1.9</v>
      </c>
      <c r="D102" s="65">
        <f>SUM(B102:C102)</f>
        <v>3.79</v>
      </c>
      <c r="E102" s="23">
        <f>A$2*6</f>
        <v>18.54</v>
      </c>
      <c r="F102" s="29">
        <v>1.05</v>
      </c>
      <c r="G102" s="31">
        <f>((B102+C102+E102+F102)*4)/100</f>
        <v>0.93519999999999992</v>
      </c>
      <c r="H102" s="65">
        <f>(B102+C102+E102+F102)*1.04</f>
        <v>24.315200000000001</v>
      </c>
      <c r="I102" s="32"/>
    </row>
    <row r="103" spans="1:9">
      <c r="A103"/>
      <c r="B103" s="28"/>
      <c r="C103" s="26"/>
      <c r="D103" s="32"/>
      <c r="E103" s="32"/>
      <c r="F103" s="32"/>
      <c r="G103" s="32"/>
      <c r="H103" s="35"/>
      <c r="I103" s="32"/>
    </row>
    <row r="104" spans="1:9">
      <c r="A104" s="70" t="s">
        <v>134</v>
      </c>
      <c r="B104" s="28"/>
      <c r="C104" s="26"/>
      <c r="D104" s="32"/>
      <c r="E104" s="32"/>
      <c r="F104" s="32"/>
      <c r="G104" s="32"/>
      <c r="H104" s="35"/>
      <c r="I104" s="32"/>
    </row>
    <row r="105" spans="1:9">
      <c r="A105" s="73" t="s">
        <v>140</v>
      </c>
      <c r="B105" s="106">
        <v>6.59</v>
      </c>
      <c r="C105" s="68">
        <v>1.9</v>
      </c>
      <c r="D105" s="65">
        <f>SUM(B105:C105)</f>
        <v>8.49</v>
      </c>
      <c r="E105" s="23">
        <f>A$2*6</f>
        <v>18.54</v>
      </c>
      <c r="F105" s="29">
        <v>1.05</v>
      </c>
      <c r="G105" s="31">
        <f>((B105+C105+E105+F105)*4)/100</f>
        <v>1.1232</v>
      </c>
      <c r="H105" s="65">
        <f>(B105+C105+E105+F105)*1.04</f>
        <v>29.203200000000002</v>
      </c>
      <c r="I105" s="32"/>
    </row>
    <row r="106" spans="1:9">
      <c r="A106" s="73"/>
      <c r="B106" s="106"/>
      <c r="C106" s="68"/>
      <c r="D106" s="65"/>
      <c r="E106" s="23"/>
      <c r="F106" s="29"/>
      <c r="G106" s="31"/>
      <c r="H106" s="65"/>
      <c r="I106" s="32"/>
    </row>
    <row r="107" spans="1:9">
      <c r="A107" s="73" t="s">
        <v>277</v>
      </c>
      <c r="B107" s="106"/>
      <c r="C107" s="68"/>
      <c r="D107" s="65"/>
      <c r="E107" s="23"/>
      <c r="F107" s="29"/>
      <c r="G107" s="31"/>
      <c r="H107" s="65"/>
    </row>
    <row r="108" spans="1:9">
      <c r="A108" s="73" t="s">
        <v>278</v>
      </c>
      <c r="B108" s="106"/>
      <c r="C108" s="68"/>
      <c r="D108" s="65"/>
      <c r="E108" s="23"/>
      <c r="F108" s="29"/>
      <c r="G108" s="31"/>
      <c r="H108" s="65"/>
    </row>
    <row r="109" spans="1:9">
      <c r="A109" s="73" t="s">
        <v>246</v>
      </c>
      <c r="B109" s="177">
        <v>1.63</v>
      </c>
      <c r="C109" s="26">
        <v>1.9</v>
      </c>
      <c r="D109" s="65">
        <f>SUM(B109:C109)</f>
        <v>3.53</v>
      </c>
      <c r="E109" s="23">
        <f>A$2*6</f>
        <v>18.54</v>
      </c>
      <c r="F109" s="29">
        <v>1.05</v>
      </c>
      <c r="G109" s="31">
        <f>((B109+C109+E109+F109)*4)/100</f>
        <v>0.92480000000000007</v>
      </c>
      <c r="H109" s="31">
        <f>(B109+C109+E109+F109)*1.04</f>
        <v>24.044800000000002</v>
      </c>
    </row>
    <row r="110" spans="1:9">
      <c r="A110" s="73"/>
      <c r="B110" s="106"/>
      <c r="C110" s="68"/>
      <c r="D110" s="65"/>
      <c r="E110" s="23"/>
      <c r="F110" s="29"/>
      <c r="G110" s="31"/>
      <c r="H110" s="65"/>
      <c r="I110" s="32"/>
    </row>
    <row r="111" spans="1:9">
      <c r="A111" s="73"/>
      <c r="B111" s="106"/>
      <c r="C111" s="68"/>
      <c r="D111" s="65"/>
      <c r="E111" s="23"/>
      <c r="F111" s="29"/>
      <c r="G111" s="31"/>
      <c r="H111" s="65"/>
      <c r="I111" s="32"/>
    </row>
    <row r="112" spans="1:9">
      <c r="A112" s="73"/>
      <c r="B112" s="106"/>
      <c r="C112" s="68"/>
      <c r="D112" s="65"/>
      <c r="E112" s="23"/>
      <c r="F112" s="29"/>
      <c r="G112" s="31"/>
      <c r="H112" s="65"/>
      <c r="I112" s="32"/>
    </row>
    <row r="113" spans="1:9">
      <c r="A113" s="73"/>
      <c r="B113" s="106"/>
      <c r="C113" s="68"/>
      <c r="D113" s="65"/>
      <c r="E113" s="23"/>
      <c r="F113" s="29"/>
      <c r="G113" s="31"/>
      <c r="H113" s="65"/>
      <c r="I113" s="32"/>
    </row>
    <row r="114" spans="1:9">
      <c r="A114"/>
      <c r="B114" s="28"/>
      <c r="C114" s="26"/>
      <c r="D114" s="32"/>
      <c r="E114" s="32"/>
      <c r="F114" s="32"/>
      <c r="G114" s="32"/>
      <c r="H114" s="35"/>
      <c r="I114" s="32"/>
    </row>
    <row r="115" spans="1:9" ht="15.75">
      <c r="A115" s="64" t="s">
        <v>142</v>
      </c>
      <c r="B115" s="28"/>
      <c r="C115" s="26"/>
      <c r="D115" s="32"/>
      <c r="E115" s="32"/>
      <c r="F115" s="32"/>
      <c r="G115" s="32"/>
      <c r="H115" s="35"/>
      <c r="I115" s="32"/>
    </row>
    <row r="116" spans="1:9">
      <c r="A116"/>
      <c r="B116" s="28"/>
      <c r="C116" s="26"/>
      <c r="D116" s="32"/>
      <c r="E116" s="32"/>
      <c r="F116" s="32"/>
      <c r="G116" s="32"/>
      <c r="H116" s="35"/>
      <c r="I116" s="32"/>
    </row>
    <row r="117" spans="1:9" ht="15">
      <c r="A117" s="77" t="s">
        <v>89</v>
      </c>
      <c r="B117" s="28"/>
      <c r="C117" s="26"/>
      <c r="D117" s="32"/>
      <c r="E117" s="32"/>
      <c r="F117" s="32"/>
      <c r="G117" s="32"/>
      <c r="H117" s="35"/>
      <c r="I117" s="32"/>
    </row>
    <row r="118" spans="1:9">
      <c r="A118" s="73" t="s">
        <v>143</v>
      </c>
      <c r="B118" s="106">
        <v>0.68</v>
      </c>
      <c r="C118" s="68">
        <v>1.9</v>
      </c>
      <c r="D118" s="65">
        <f>SUM(B118:C118)</f>
        <v>2.58</v>
      </c>
      <c r="E118" s="23">
        <f>A$2*6</f>
        <v>18.54</v>
      </c>
      <c r="F118" s="29">
        <v>0.8</v>
      </c>
      <c r="G118" s="31">
        <f>((B118+C118+E118+F118)*4)/100</f>
        <v>0.87679999999999991</v>
      </c>
      <c r="H118" s="65">
        <f>(B118+C118+E118+F118)*1.04</f>
        <v>22.796799999999998</v>
      </c>
      <c r="I118" s="32"/>
    </row>
    <row r="119" spans="1:9">
      <c r="A119" s="73" t="s">
        <v>114</v>
      </c>
      <c r="B119" s="106">
        <v>1.1299999999999999</v>
      </c>
      <c r="C119" s="68">
        <v>1.9</v>
      </c>
      <c r="D119" s="65">
        <f>SUM(B119:C119)</f>
        <v>3.03</v>
      </c>
      <c r="E119" s="23">
        <f>A$2*6</f>
        <v>18.54</v>
      </c>
      <c r="F119" s="29">
        <v>1.05</v>
      </c>
      <c r="G119" s="31">
        <f>((B119+C119+E119+F119)*4)/100</f>
        <v>0.90480000000000005</v>
      </c>
      <c r="H119" s="65">
        <f>(B119+C119+E119+F119)*1.04</f>
        <v>23.524800000000003</v>
      </c>
      <c r="I119" s="32"/>
    </row>
    <row r="120" spans="1:9">
      <c r="A120" s="73" t="s">
        <v>118</v>
      </c>
      <c r="B120" s="106">
        <v>2.2599999999999998</v>
      </c>
      <c r="C120" s="68">
        <v>3.8</v>
      </c>
      <c r="D120" s="65">
        <f>SUM(B120:C120)</f>
        <v>6.06</v>
      </c>
      <c r="E120" s="23">
        <f>A$2*6</f>
        <v>18.54</v>
      </c>
      <c r="F120" s="29">
        <v>1.1200000000000001</v>
      </c>
      <c r="G120" s="31">
        <f>((B120+C120+E120+F120)*4)/100</f>
        <v>1.0287999999999999</v>
      </c>
      <c r="H120" s="65">
        <f>(B120+C120+E120+F120)*1.04</f>
        <v>26.748799999999999</v>
      </c>
      <c r="I120" s="32"/>
    </row>
    <row r="121" spans="1:9">
      <c r="A121" s="73" t="s">
        <v>119</v>
      </c>
      <c r="B121" s="106">
        <v>2.82</v>
      </c>
      <c r="C121" s="68">
        <v>5.7</v>
      </c>
      <c r="D121" s="65">
        <f>SUM(B121:C121)</f>
        <v>8.52</v>
      </c>
      <c r="E121" s="23">
        <f>A$2*6</f>
        <v>18.54</v>
      </c>
      <c r="F121" s="29">
        <v>1.52</v>
      </c>
      <c r="G121" s="31">
        <f>((B121+C121+E121+F121)*4)/100</f>
        <v>1.1432</v>
      </c>
      <c r="H121" s="65">
        <f>(B121+C121+E121+F121)*1.04</f>
        <v>29.723199999999999</v>
      </c>
      <c r="I121" s="32"/>
    </row>
    <row r="122" spans="1:9">
      <c r="A122"/>
      <c r="B122" s="28"/>
      <c r="C122" s="26"/>
      <c r="D122" s="32"/>
      <c r="E122" s="28"/>
      <c r="F122" s="32"/>
      <c r="G122" s="32"/>
      <c r="H122" s="35"/>
      <c r="I122" s="32"/>
    </row>
    <row r="123" spans="1:9">
      <c r="A123" s="70" t="s">
        <v>144</v>
      </c>
      <c r="B123" s="28"/>
      <c r="C123" s="26"/>
      <c r="D123" s="32"/>
      <c r="E123" s="32"/>
      <c r="F123" s="32"/>
      <c r="G123" s="32"/>
      <c r="H123" s="35"/>
      <c r="I123" s="32"/>
    </row>
    <row r="124" spans="1:9">
      <c r="A124" s="70" t="s">
        <v>145</v>
      </c>
      <c r="B124" s="106">
        <v>1.48</v>
      </c>
      <c r="C124" s="68">
        <v>1.9</v>
      </c>
      <c r="D124" s="65">
        <f>SUM(B124:C124)</f>
        <v>3.38</v>
      </c>
      <c r="E124" s="23">
        <f>A$2*6</f>
        <v>18.54</v>
      </c>
      <c r="F124" s="29">
        <v>1.05</v>
      </c>
      <c r="G124" s="31">
        <f>((B124+C124+E124+F124)*4)/100</f>
        <v>0.91879999999999995</v>
      </c>
      <c r="H124" s="65">
        <f>(B124+C124+E124+F124)*1.04</f>
        <v>23.8888</v>
      </c>
      <c r="I124" s="32"/>
    </row>
    <row r="125" spans="1:9">
      <c r="A125"/>
      <c r="B125" s="28"/>
      <c r="C125" s="26"/>
      <c r="D125" s="32"/>
      <c r="E125" s="32"/>
      <c r="F125" s="32"/>
      <c r="G125" s="32"/>
      <c r="H125" s="35"/>
      <c r="I125" s="32"/>
    </row>
    <row r="126" spans="1:9">
      <c r="A126" s="70" t="s">
        <v>144</v>
      </c>
      <c r="B126" s="28"/>
      <c r="C126" s="26"/>
      <c r="D126" s="32"/>
      <c r="E126" s="32"/>
      <c r="F126" s="32"/>
      <c r="G126" s="32"/>
      <c r="H126" s="35"/>
      <c r="I126" s="32"/>
    </row>
    <row r="127" spans="1:9">
      <c r="A127" s="70" t="s">
        <v>146</v>
      </c>
      <c r="B127" s="106">
        <v>1.88</v>
      </c>
      <c r="C127" s="68">
        <v>3.8</v>
      </c>
      <c r="D127" s="65">
        <f>SUM(B127:C127)</f>
        <v>5.68</v>
      </c>
      <c r="E127" s="23">
        <f>A$2*6</f>
        <v>18.54</v>
      </c>
      <c r="F127" s="29">
        <v>1.1200000000000001</v>
      </c>
      <c r="G127" s="31">
        <f>((B127+C127+E127+F127)*4)/100</f>
        <v>1.0136000000000001</v>
      </c>
      <c r="H127" s="65">
        <f>(B127+C127+E127+F127)*1.04</f>
        <v>26.3536</v>
      </c>
      <c r="I127" s="32"/>
    </row>
    <row r="128" spans="1:9">
      <c r="A128"/>
      <c r="B128" s="28"/>
      <c r="C128" s="26"/>
      <c r="D128" s="32"/>
      <c r="E128" s="32"/>
      <c r="F128" s="32"/>
      <c r="G128" s="32"/>
      <c r="H128" s="35"/>
      <c r="I128" s="32"/>
    </row>
    <row r="129" spans="1:9">
      <c r="A129" s="70" t="s">
        <v>147</v>
      </c>
      <c r="B129" s="28"/>
      <c r="C129" s="26"/>
      <c r="D129" s="32"/>
      <c r="E129" s="32"/>
      <c r="F129" s="32"/>
      <c r="G129" s="32"/>
      <c r="H129" s="35"/>
      <c r="I129" s="32"/>
    </row>
    <row r="130" spans="1:9">
      <c r="A130" s="70" t="s">
        <v>148</v>
      </c>
      <c r="B130" s="106">
        <v>4.7</v>
      </c>
      <c r="C130" s="68">
        <v>1.9</v>
      </c>
      <c r="D130" s="65">
        <f>SUM(B130:C130)</f>
        <v>6.6</v>
      </c>
      <c r="E130" s="23">
        <f>A$2*6</f>
        <v>18.54</v>
      </c>
      <c r="F130" s="29">
        <v>1.05</v>
      </c>
      <c r="G130" s="31">
        <f>((B130+C130+E130+F130)*4)/100</f>
        <v>1.0476000000000001</v>
      </c>
      <c r="H130" s="65">
        <f>(B130+C130+E130+F130)*1.04</f>
        <v>27.237600000000004</v>
      </c>
      <c r="I130" s="32"/>
    </row>
    <row r="131" spans="1:9">
      <c r="A131" s="70" t="s">
        <v>262</v>
      </c>
      <c r="B131" s="28">
        <v>11.25</v>
      </c>
      <c r="C131" s="68">
        <v>5.7</v>
      </c>
      <c r="D131" s="65">
        <f>SUM(B131:C131)</f>
        <v>16.95</v>
      </c>
      <c r="E131" s="23">
        <f>A$2*6</f>
        <v>18.54</v>
      </c>
      <c r="F131" s="29">
        <v>1.52</v>
      </c>
      <c r="G131" s="31">
        <f>((B131+C131+E131+F131)*4)/100</f>
        <v>1.4803999999999999</v>
      </c>
      <c r="H131" s="65">
        <f>(B131+C131+E131+F131)*1.04</f>
        <v>38.490400000000001</v>
      </c>
      <c r="I131" s="32"/>
    </row>
    <row r="132" spans="1:9">
      <c r="A132"/>
      <c r="B132" s="28"/>
      <c r="C132" s="26"/>
      <c r="D132" s="32"/>
      <c r="E132" s="32"/>
      <c r="F132" s="32"/>
      <c r="G132" s="32"/>
      <c r="H132" s="35"/>
      <c r="I132" s="32"/>
    </row>
    <row r="133" spans="1:9" ht="15.75">
      <c r="A133" s="64" t="s">
        <v>149</v>
      </c>
      <c r="B133" s="28"/>
      <c r="C133" s="26"/>
      <c r="D133" s="32"/>
      <c r="E133" s="32"/>
      <c r="F133" s="32"/>
      <c r="G133" s="32"/>
      <c r="H133" s="35"/>
      <c r="I133" s="32"/>
    </row>
    <row r="134" spans="1:9">
      <c r="A134"/>
      <c r="B134" s="28"/>
      <c r="C134" s="26"/>
      <c r="D134" s="32"/>
      <c r="E134" s="32"/>
      <c r="F134" s="32"/>
      <c r="G134" s="32"/>
      <c r="H134" s="35"/>
      <c r="I134" s="32"/>
    </row>
    <row r="135" spans="1:9" ht="15">
      <c r="A135" s="77" t="s">
        <v>153</v>
      </c>
      <c r="B135" s="28"/>
      <c r="C135" s="26"/>
      <c r="D135" s="74"/>
      <c r="E135" s="28"/>
      <c r="F135" s="26"/>
      <c r="G135" s="28"/>
      <c r="H135" s="74"/>
      <c r="I135" s="75"/>
    </row>
    <row r="136" spans="1:9">
      <c r="A136" s="70" t="s">
        <v>152</v>
      </c>
      <c r="B136" s="106">
        <v>4.1100000000000003</v>
      </c>
      <c r="C136" s="68">
        <v>1.9</v>
      </c>
      <c r="D136" s="65">
        <f>SUM(B136:C136)</f>
        <v>6.01</v>
      </c>
      <c r="E136" s="23">
        <f>A$2*6</f>
        <v>18.54</v>
      </c>
      <c r="F136" s="29">
        <v>0.74</v>
      </c>
      <c r="G136" s="31">
        <f>((B136+C136+E136+F136)*4)/100</f>
        <v>1.0115999999999998</v>
      </c>
      <c r="H136" s="65">
        <f>(B136+C136+E136+F136)*1.04</f>
        <v>26.301599999999997</v>
      </c>
      <c r="I136" s="75" t="s">
        <v>79</v>
      </c>
    </row>
    <row r="137" spans="1:9">
      <c r="A137" s="70" t="s">
        <v>150</v>
      </c>
      <c r="B137" s="106">
        <v>6.85</v>
      </c>
      <c r="C137" s="68">
        <v>1.9</v>
      </c>
      <c r="D137" s="65">
        <f>SUM(B137:C137)</f>
        <v>8.75</v>
      </c>
      <c r="E137" s="23">
        <f>A$2*6</f>
        <v>18.54</v>
      </c>
      <c r="F137" s="29">
        <v>0.8</v>
      </c>
      <c r="G137" s="31">
        <f>((B137+C137+E137+F137)*4)/100</f>
        <v>1.1235999999999999</v>
      </c>
      <c r="H137" s="65">
        <f>(B137+C137+E137+F137)*1.04</f>
        <v>29.2136</v>
      </c>
      <c r="I137" s="75" t="s">
        <v>79</v>
      </c>
    </row>
    <row r="138" spans="1:9">
      <c r="A138" s="70" t="s">
        <v>151</v>
      </c>
      <c r="B138" s="106">
        <v>13.7</v>
      </c>
      <c r="C138" s="68">
        <v>1.9</v>
      </c>
      <c r="D138" s="65">
        <f>SUM(B138:C138)</f>
        <v>15.6</v>
      </c>
      <c r="E138" s="23">
        <f>A$2*6</f>
        <v>18.54</v>
      </c>
      <c r="F138" s="29">
        <v>1.05</v>
      </c>
      <c r="G138" s="31">
        <f>((B138+C138+E138+F138)*4)/100</f>
        <v>1.4076</v>
      </c>
      <c r="H138" s="65">
        <f>(B138+C138+E138+F138)*1.04</f>
        <v>36.5976</v>
      </c>
      <c r="I138" s="75" t="s">
        <v>79</v>
      </c>
    </row>
    <row r="139" spans="1:9">
      <c r="A139"/>
      <c r="B139" s="28"/>
      <c r="C139" s="26"/>
      <c r="D139" s="32"/>
      <c r="E139" s="32"/>
      <c r="F139" s="32"/>
      <c r="G139" s="32"/>
      <c r="H139" s="35"/>
      <c r="I139" s="32"/>
    </row>
    <row r="140" spans="1:9" ht="15.75">
      <c r="A140" s="64" t="s">
        <v>154</v>
      </c>
      <c r="B140" s="28"/>
      <c r="C140" s="26"/>
      <c r="D140" s="32"/>
      <c r="E140" s="32"/>
      <c r="F140" s="32"/>
      <c r="G140" s="32"/>
      <c r="H140" s="35"/>
      <c r="I140" s="32"/>
    </row>
    <row r="141" spans="1:9">
      <c r="A141"/>
      <c r="B141" s="28"/>
      <c r="C141" s="26"/>
      <c r="D141" s="32"/>
      <c r="E141" s="32"/>
      <c r="F141" s="32"/>
      <c r="G141" s="32"/>
      <c r="H141" s="35"/>
      <c r="I141" s="32"/>
    </row>
    <row r="142" spans="1:9">
      <c r="A142" s="70" t="s">
        <v>160</v>
      </c>
      <c r="B142" s="106">
        <v>8.07</v>
      </c>
      <c r="C142" s="68">
        <v>1.9</v>
      </c>
      <c r="D142" s="65">
        <f>SUM(B142:C142)</f>
        <v>9.9700000000000006</v>
      </c>
      <c r="E142" s="23">
        <f>A$2*6</f>
        <v>18.54</v>
      </c>
      <c r="F142" s="29">
        <v>0.74</v>
      </c>
      <c r="G142" s="31">
        <f>((B142+C142+E142+F142)*4)/100</f>
        <v>1.17</v>
      </c>
      <c r="H142" s="65">
        <f>(B142+C142+E142+F142)*1.04</f>
        <v>30.419999999999998</v>
      </c>
      <c r="I142" s="32"/>
    </row>
    <row r="143" spans="1:9">
      <c r="A143" s="70" t="s">
        <v>90</v>
      </c>
      <c r="B143" s="106">
        <v>13.45</v>
      </c>
      <c r="C143" s="68">
        <v>1.9</v>
      </c>
      <c r="D143" s="65">
        <f>SUM(B143:C143)</f>
        <v>15.35</v>
      </c>
      <c r="E143" s="23">
        <f>A$2*6</f>
        <v>18.54</v>
      </c>
      <c r="F143" s="29">
        <v>0.74</v>
      </c>
      <c r="G143" s="31">
        <f>((B143+C143+E143+F143)*4)/100</f>
        <v>1.3852000000000002</v>
      </c>
      <c r="H143" s="65">
        <f>(B143+C143+E143+F143)*1.04</f>
        <v>36.015200000000007</v>
      </c>
      <c r="I143" s="32"/>
    </row>
    <row r="144" spans="1:9">
      <c r="A144" s="70" t="s">
        <v>274</v>
      </c>
      <c r="B144" s="106">
        <v>22.43</v>
      </c>
      <c r="C144" s="68">
        <v>1.9</v>
      </c>
      <c r="D144" s="65">
        <f>SUM(B144:C144)</f>
        <v>24.33</v>
      </c>
      <c r="E144" s="23">
        <f>A$2*6</f>
        <v>18.54</v>
      </c>
      <c r="F144" s="29">
        <v>1.05</v>
      </c>
      <c r="G144" s="31">
        <f>((B144+C144+E144+F144)*4)/100</f>
        <v>1.7567999999999997</v>
      </c>
      <c r="H144" s="65">
        <f>(B144+C144+E144+F144)*1.04</f>
        <v>45.676799999999993</v>
      </c>
      <c r="I144" s="32"/>
    </row>
    <row r="145" spans="1:9">
      <c r="A145" s="70" t="s">
        <v>266</v>
      </c>
      <c r="B145" s="28">
        <v>44.85</v>
      </c>
      <c r="C145" s="68">
        <v>1.9</v>
      </c>
      <c r="D145" s="65">
        <f>SUM(B145:C145)</f>
        <v>46.75</v>
      </c>
      <c r="E145" s="23">
        <f>A$2*6</f>
        <v>18.54</v>
      </c>
      <c r="F145" s="29">
        <v>1.05</v>
      </c>
      <c r="G145" s="31">
        <f>((B145+C145+E145+F145)*4)/100</f>
        <v>2.6535999999999995</v>
      </c>
      <c r="H145" s="65">
        <f>(B145+C145+E145+F145)*1.04</f>
        <v>68.993599999999986</v>
      </c>
      <c r="I145" s="32"/>
    </row>
    <row r="146" spans="1:9" ht="15.75">
      <c r="A146" s="64" t="s">
        <v>155</v>
      </c>
      <c r="B146" s="28"/>
      <c r="C146" s="26"/>
      <c r="D146" s="32"/>
      <c r="E146" s="32"/>
      <c r="F146" s="32"/>
      <c r="G146" s="32"/>
      <c r="H146" s="35"/>
      <c r="I146" s="32"/>
    </row>
    <row r="147" spans="1:9" ht="15.75">
      <c r="A147" s="82"/>
      <c r="B147" s="28"/>
      <c r="C147" s="26"/>
      <c r="D147" s="35"/>
      <c r="E147" s="32"/>
      <c r="F147" s="32"/>
      <c r="G147" s="32"/>
      <c r="H147" s="35"/>
      <c r="I147" s="32"/>
    </row>
    <row r="148" spans="1:9" ht="14.25">
      <c r="A148" s="78" t="s">
        <v>91</v>
      </c>
      <c r="B148" s="106">
        <v>2.66</v>
      </c>
      <c r="C148" s="68">
        <v>3.8</v>
      </c>
      <c r="D148" s="65">
        <f>SUM(B148:C148)</f>
        <v>6.46</v>
      </c>
      <c r="E148" s="23">
        <f>A$2*6</f>
        <v>18.54</v>
      </c>
      <c r="F148" s="29">
        <v>1.1200000000000001</v>
      </c>
      <c r="G148" s="31">
        <f>((B148+C148+E148+F148)*4)/100</f>
        <v>1.0448</v>
      </c>
      <c r="H148" s="65">
        <f>(B148+C148+E148+F148)*1.04</f>
        <v>27.164800000000003</v>
      </c>
      <c r="I148" s="32"/>
    </row>
    <row r="149" spans="1:9">
      <c r="A149"/>
      <c r="B149" s="28"/>
      <c r="C149" s="26"/>
      <c r="D149" s="32"/>
      <c r="E149" s="32"/>
      <c r="F149" s="32"/>
      <c r="G149" s="32"/>
      <c r="H149" s="35"/>
      <c r="I149" s="32"/>
    </row>
    <row r="150" spans="1:9" ht="15.75">
      <c r="A150" s="64" t="s">
        <v>156</v>
      </c>
      <c r="B150" s="28"/>
      <c r="C150" s="26"/>
      <c r="D150" s="32"/>
      <c r="E150" s="32"/>
      <c r="F150" s="32"/>
      <c r="G150" s="32"/>
      <c r="H150" s="35"/>
      <c r="I150" s="32"/>
    </row>
    <row r="151" spans="1:9">
      <c r="A151" s="32"/>
      <c r="B151" s="28"/>
      <c r="C151" s="26"/>
      <c r="D151" s="32"/>
      <c r="E151" s="32"/>
      <c r="F151" s="32"/>
      <c r="G151" s="32"/>
      <c r="H151" s="35"/>
      <c r="I151" s="32"/>
    </row>
    <row r="152" spans="1:9" ht="15.75">
      <c r="A152" s="76" t="s">
        <v>166</v>
      </c>
      <c r="B152" s="28"/>
      <c r="C152" s="26"/>
      <c r="D152" s="26"/>
      <c r="E152" s="26"/>
      <c r="F152" s="26"/>
      <c r="G152" s="26"/>
      <c r="H152" s="74"/>
      <c r="I152" s="32"/>
    </row>
    <row r="153" spans="1:9">
      <c r="A153" s="71" t="s">
        <v>47</v>
      </c>
      <c r="B153" s="106">
        <v>1.81</v>
      </c>
      <c r="C153" s="68">
        <v>1.9</v>
      </c>
      <c r="D153" s="65">
        <f>SUM(B153:C153)</f>
        <v>3.71</v>
      </c>
      <c r="E153" s="23">
        <f>A$2*6</f>
        <v>18.54</v>
      </c>
      <c r="F153" s="29">
        <v>0.74</v>
      </c>
      <c r="G153" s="31">
        <f>((B153+C153+E153+F153)*4)/100</f>
        <v>0.91959999999999997</v>
      </c>
      <c r="H153" s="156">
        <f>(B153+C153+E153+F153)*1.04</f>
        <v>23.909599999999998</v>
      </c>
      <c r="I153" s="32"/>
    </row>
    <row r="154" spans="1:9">
      <c r="A154" s="71" t="s">
        <v>48</v>
      </c>
      <c r="B154" s="106">
        <v>3.62</v>
      </c>
      <c r="C154" s="68">
        <v>1.9</v>
      </c>
      <c r="D154" s="65">
        <f>SUM(B154:C154)</f>
        <v>5.52</v>
      </c>
      <c r="E154" s="23">
        <f>A$2*6</f>
        <v>18.54</v>
      </c>
      <c r="F154" s="29">
        <v>0.8</v>
      </c>
      <c r="G154" s="31">
        <f>((B154+C154+E154+F154)*4)/100</f>
        <v>0.99439999999999995</v>
      </c>
      <c r="H154" s="156">
        <f>(B154+C154+E154+F154)*1.04</f>
        <v>25.854400000000002</v>
      </c>
      <c r="I154" s="32"/>
    </row>
    <row r="155" spans="1:9">
      <c r="A155" s="71" t="s">
        <v>49</v>
      </c>
      <c r="B155" s="107">
        <v>6.03</v>
      </c>
      <c r="C155" s="66">
        <v>1.9</v>
      </c>
      <c r="D155" s="65">
        <f>SUM(B155:C155)</f>
        <v>7.93</v>
      </c>
      <c r="E155" s="23">
        <f>A$2*6</f>
        <v>18.54</v>
      </c>
      <c r="F155" s="22">
        <v>1.05</v>
      </c>
      <c r="G155" s="31">
        <f>((B155+C155+E155+F155)*4)/100</f>
        <v>1.1008</v>
      </c>
      <c r="H155" s="156">
        <f>(B155+C155+E155+F155)*1.04</f>
        <v>28.620799999999999</v>
      </c>
      <c r="I155" s="32"/>
    </row>
    <row r="156" spans="1:9">
      <c r="A156" s="71" t="s">
        <v>50</v>
      </c>
      <c r="B156" s="107">
        <v>12.06</v>
      </c>
      <c r="C156" s="66">
        <v>3.8</v>
      </c>
      <c r="D156" s="65">
        <f>SUM(B156:C156)</f>
        <v>15.86</v>
      </c>
      <c r="E156" s="23">
        <f>A$2*6</f>
        <v>18.54</v>
      </c>
      <c r="F156" s="22">
        <v>1.1200000000000001</v>
      </c>
      <c r="G156" s="31">
        <f>((B156+C156+E156+F156)*4)/100</f>
        <v>1.4207999999999998</v>
      </c>
      <c r="H156" s="156">
        <f>(B156+C156+E156+F156)*1.04</f>
        <v>36.940799999999996</v>
      </c>
      <c r="I156" s="32"/>
    </row>
    <row r="157" spans="1:9" ht="13.5" customHeight="1">
      <c r="A157" s="32"/>
      <c r="B157" s="74"/>
      <c r="C157" s="25"/>
      <c r="D157" s="25"/>
      <c r="E157" s="26"/>
      <c r="F157" s="27"/>
      <c r="G157" s="27"/>
      <c r="H157" s="74"/>
      <c r="I157" s="32"/>
    </row>
    <row r="158" spans="1:9" ht="13.5" customHeight="1">
      <c r="B158" s="74"/>
      <c r="C158" s="25"/>
      <c r="D158" s="25"/>
      <c r="E158" s="26"/>
      <c r="F158" s="27"/>
      <c r="G158" s="27"/>
      <c r="H158" s="74"/>
      <c r="I158" s="32"/>
    </row>
    <row r="159" spans="1:9" ht="15.75">
      <c r="A159" s="64" t="s">
        <v>158</v>
      </c>
      <c r="B159" s="74"/>
      <c r="C159" s="25"/>
      <c r="D159" s="25"/>
      <c r="E159" s="26"/>
      <c r="F159" s="27"/>
      <c r="G159" s="27"/>
      <c r="H159" s="74"/>
      <c r="I159" s="32"/>
    </row>
    <row r="160" spans="1:9" ht="15.75">
      <c r="A160" s="82"/>
      <c r="B160" s="74"/>
      <c r="C160" s="25"/>
      <c r="D160" s="25"/>
      <c r="E160" s="26"/>
      <c r="F160" s="27"/>
      <c r="G160" s="27"/>
      <c r="H160" s="74"/>
      <c r="I160" s="32"/>
    </row>
    <row r="161" spans="1:9" ht="15">
      <c r="A161" s="79" t="s">
        <v>93</v>
      </c>
      <c r="B161" s="106">
        <v>0.88</v>
      </c>
      <c r="C161" s="68">
        <v>1.9</v>
      </c>
      <c r="D161" s="65">
        <f>SUM(B161:C161)</f>
        <v>2.78</v>
      </c>
      <c r="E161" s="23">
        <f>A$2*6</f>
        <v>18.54</v>
      </c>
      <c r="F161" s="29">
        <v>0.8</v>
      </c>
      <c r="G161" s="31">
        <f>((B161+C161+E161+F161)*4)/100</f>
        <v>0.88480000000000003</v>
      </c>
      <c r="H161" s="65">
        <f>(B161+C161+E161+F161)*1.04</f>
        <v>23.004800000000003</v>
      </c>
      <c r="I161" s="32"/>
    </row>
    <row r="162" spans="1:9">
      <c r="I162" s="32"/>
    </row>
    <row r="163" spans="1:9" ht="15.75">
      <c r="A163" s="64" t="s">
        <v>14</v>
      </c>
      <c r="B163" s="74"/>
      <c r="C163" s="25"/>
      <c r="D163" s="25"/>
      <c r="E163" s="26"/>
      <c r="F163" s="27"/>
      <c r="G163" s="27"/>
      <c r="H163" s="74"/>
      <c r="I163" s="32"/>
    </row>
    <row r="164" spans="1:9" ht="15.75">
      <c r="A164" s="82"/>
      <c r="B164" s="74"/>
      <c r="C164" s="25"/>
      <c r="D164" s="25"/>
      <c r="E164" s="26"/>
      <c r="F164" s="27"/>
      <c r="G164" s="27"/>
      <c r="H164" s="74"/>
      <c r="I164" s="32"/>
    </row>
    <row r="165" spans="1:9" ht="15">
      <c r="A165" s="77" t="s">
        <v>159</v>
      </c>
      <c r="B165" s="28"/>
      <c r="C165" s="26"/>
      <c r="D165" s="74"/>
      <c r="E165" s="28"/>
      <c r="F165" s="26"/>
      <c r="G165" s="28"/>
      <c r="H165" s="74"/>
      <c r="I165" s="75"/>
    </row>
    <row r="166" spans="1:9">
      <c r="A166" s="70" t="s">
        <v>152</v>
      </c>
      <c r="B166" s="106">
        <v>1.38</v>
      </c>
      <c r="C166" s="68">
        <v>1.9</v>
      </c>
      <c r="D166" s="65">
        <f>SUM(B166:C166)</f>
        <v>3.28</v>
      </c>
      <c r="E166" s="23">
        <f>A$2*6</f>
        <v>18.54</v>
      </c>
      <c r="F166" s="29">
        <v>0.74</v>
      </c>
      <c r="G166" s="31">
        <f>((B166+C166+E166+F166)*4)/100</f>
        <v>0.90239999999999998</v>
      </c>
      <c r="H166" s="65">
        <f>(B166+C166+E166+F166)*1.04</f>
        <v>23.462399999999999</v>
      </c>
      <c r="I166" s="75" t="s">
        <v>79</v>
      </c>
    </row>
    <row r="167" spans="1:9">
      <c r="A167" s="70" t="s">
        <v>150</v>
      </c>
      <c r="B167" s="106">
        <v>2.2999999999999998</v>
      </c>
      <c r="C167" s="68">
        <v>1.9</v>
      </c>
      <c r="D167" s="65">
        <f>SUM(B167:C167)</f>
        <v>4.1999999999999993</v>
      </c>
      <c r="E167" s="23">
        <f>A$2*6</f>
        <v>18.54</v>
      </c>
      <c r="F167" s="29">
        <v>0.8</v>
      </c>
      <c r="G167" s="31">
        <f>((B167+C167+E167+F167)*4)/100</f>
        <v>0.94159999999999999</v>
      </c>
      <c r="H167" s="65">
        <f>(B167+C167+E167+F167)*1.04</f>
        <v>24.4816</v>
      </c>
      <c r="I167" s="75" t="s">
        <v>79</v>
      </c>
    </row>
    <row r="168" spans="1:9">
      <c r="A168" s="70" t="s">
        <v>151</v>
      </c>
      <c r="B168" s="106">
        <v>4.5999999999999996</v>
      </c>
      <c r="C168" s="68">
        <v>1.9</v>
      </c>
      <c r="D168" s="65">
        <f>SUM(B168:C168)</f>
        <v>6.5</v>
      </c>
      <c r="E168" s="23">
        <f>A$2*6</f>
        <v>18.54</v>
      </c>
      <c r="F168" s="29">
        <v>1.05</v>
      </c>
      <c r="G168" s="31">
        <f>((B168+C168+E168+F168)*4)/100</f>
        <v>1.0436000000000001</v>
      </c>
      <c r="H168" s="65">
        <f>(B168+C168+E168+F168)*1.04</f>
        <v>27.133600000000001</v>
      </c>
      <c r="I168" s="75" t="s">
        <v>79</v>
      </c>
    </row>
    <row r="169" spans="1:9">
      <c r="B169" s="36"/>
      <c r="D169" s="33"/>
      <c r="E169" s="33"/>
      <c r="F169" s="33"/>
      <c r="G169" s="33"/>
      <c r="H169" s="36"/>
      <c r="I169" s="32"/>
    </row>
    <row r="170" spans="1:9" ht="15.75">
      <c r="A170" s="64" t="s">
        <v>123</v>
      </c>
      <c r="B170" s="28"/>
      <c r="C170" s="26"/>
      <c r="D170" s="32"/>
      <c r="E170" s="32"/>
      <c r="F170" s="32"/>
      <c r="G170" s="32"/>
      <c r="H170" s="35"/>
      <c r="I170" s="32"/>
    </row>
    <row r="171" spans="1:9">
      <c r="A171" s="32"/>
      <c r="B171" s="28"/>
      <c r="C171" s="26"/>
      <c r="D171" s="32"/>
      <c r="E171" s="32"/>
      <c r="F171" s="32"/>
      <c r="G171" s="32"/>
      <c r="H171" s="35"/>
      <c r="I171" s="32"/>
    </row>
    <row r="172" spans="1:9" ht="15.75">
      <c r="A172" s="76" t="s">
        <v>236</v>
      </c>
      <c r="B172" s="28"/>
      <c r="C172" s="26"/>
      <c r="D172" s="26"/>
      <c r="E172" s="26"/>
      <c r="F172" s="26"/>
      <c r="G172" s="26"/>
      <c r="H172" s="74"/>
      <c r="I172" s="32"/>
    </row>
    <row r="173" spans="1:9">
      <c r="A173" s="71" t="s">
        <v>47</v>
      </c>
      <c r="B173" s="106">
        <v>0.1</v>
      </c>
      <c r="C173" s="68">
        <v>1.9</v>
      </c>
      <c r="D173" s="65">
        <f>SUM(B173:C173)</f>
        <v>2</v>
      </c>
      <c r="E173" s="23">
        <f>A$2*6</f>
        <v>18.54</v>
      </c>
      <c r="F173" s="29">
        <v>0.74</v>
      </c>
      <c r="G173" s="31">
        <f>((B173+C173+E173+F173)*4)/100</f>
        <v>0.85119999999999996</v>
      </c>
      <c r="H173" s="156">
        <f>(B173+C173+E173+F173)*1.04</f>
        <v>22.1312</v>
      </c>
      <c r="I173" s="32"/>
    </row>
    <row r="174" spans="1:9">
      <c r="A174" s="71" t="s">
        <v>48</v>
      </c>
      <c r="B174" s="106">
        <v>0.21</v>
      </c>
      <c r="C174" s="68">
        <v>1.9</v>
      </c>
      <c r="D174" s="65">
        <f>SUM(B174:C174)</f>
        <v>2.11</v>
      </c>
      <c r="E174" s="23">
        <f>A$2*6</f>
        <v>18.54</v>
      </c>
      <c r="F174" s="29">
        <v>0.8</v>
      </c>
      <c r="G174" s="31">
        <f>((B174+C174+E174+F174)*4)/100</f>
        <v>0.85799999999999998</v>
      </c>
      <c r="H174" s="156">
        <f>(B174+C174+E174+F174)*1.04</f>
        <v>22.308</v>
      </c>
      <c r="I174" s="32"/>
    </row>
    <row r="175" spans="1:9">
      <c r="A175" s="71" t="s">
        <v>49</v>
      </c>
      <c r="B175" s="107">
        <v>0.35</v>
      </c>
      <c r="C175" s="66">
        <v>1.9</v>
      </c>
      <c r="D175" s="65">
        <f>SUM(B175:C175)</f>
        <v>2.25</v>
      </c>
      <c r="E175" s="23">
        <f>A$2*6</f>
        <v>18.54</v>
      </c>
      <c r="F175" s="22">
        <v>1.05</v>
      </c>
      <c r="G175" s="31">
        <f>((B175+C175+E175+F175)*4)/100</f>
        <v>0.87360000000000004</v>
      </c>
      <c r="H175" s="156">
        <f>(B175+C175+E175+F175)*1.04</f>
        <v>22.7136</v>
      </c>
      <c r="I175" s="32"/>
    </row>
    <row r="176" spans="1:9">
      <c r="A176" s="71" t="s">
        <v>50</v>
      </c>
      <c r="B176" s="107">
        <v>0.7</v>
      </c>
      <c r="C176" s="66">
        <v>3.8</v>
      </c>
      <c r="D176" s="65">
        <f>SUM(B176:C176)</f>
        <v>4.5</v>
      </c>
      <c r="E176" s="23">
        <f>A$2*6</f>
        <v>18.54</v>
      </c>
      <c r="F176" s="22">
        <v>1.1200000000000001</v>
      </c>
      <c r="G176" s="31">
        <f>((B176+C176+E176+F176)*4)/100</f>
        <v>0.96640000000000004</v>
      </c>
      <c r="H176" s="156">
        <f>(B176+C176+E176+F176)*1.04</f>
        <v>25.1264</v>
      </c>
      <c r="I176" s="32"/>
    </row>
    <row r="177" spans="1:9" ht="13.5" customHeight="1">
      <c r="A177" s="76" t="s">
        <v>237</v>
      </c>
      <c r="B177" s="74"/>
      <c r="C177" s="25"/>
      <c r="D177" s="25"/>
      <c r="E177" s="26"/>
      <c r="F177" s="27"/>
      <c r="G177" s="27"/>
      <c r="H177" s="74"/>
      <c r="I177" s="32"/>
    </row>
    <row r="178" spans="1:9">
      <c r="A178" s="71" t="s">
        <v>50</v>
      </c>
      <c r="B178" s="107">
        <v>1.39</v>
      </c>
      <c r="C178" s="66">
        <v>3.8</v>
      </c>
      <c r="D178" s="65">
        <f>SUM(B178:C178)</f>
        <v>5.1899999999999995</v>
      </c>
      <c r="E178" s="23">
        <f>A$2*6</f>
        <v>18.54</v>
      </c>
      <c r="F178" s="22">
        <v>1.1200000000000001</v>
      </c>
      <c r="G178" s="31">
        <f>((B178+C178+E178+F178)*4)/100</f>
        <v>0.99399999999999988</v>
      </c>
      <c r="H178" s="156">
        <f>(B178+C178+E178+F178)*1.04</f>
        <v>25.843999999999998</v>
      </c>
      <c r="I178" s="32"/>
    </row>
    <row r="179" spans="1:9">
      <c r="I179" s="32"/>
    </row>
    <row r="180" spans="1:9" ht="15.75">
      <c r="A180" s="64" t="s">
        <v>176</v>
      </c>
      <c r="B180" s="74"/>
      <c r="C180" s="25"/>
      <c r="D180" s="25"/>
      <c r="E180" s="26"/>
      <c r="F180" s="27"/>
      <c r="G180" s="27"/>
      <c r="H180" s="74"/>
      <c r="I180" s="32"/>
    </row>
    <row r="181" spans="1:9" ht="15.75">
      <c r="A181" s="82"/>
      <c r="B181" s="74"/>
      <c r="C181" s="25"/>
      <c r="D181" s="25"/>
      <c r="E181" s="26"/>
      <c r="F181" s="27"/>
      <c r="G181" s="27"/>
      <c r="H181" s="74"/>
      <c r="I181" s="32"/>
    </row>
    <row r="182" spans="1:9" ht="15">
      <c r="A182" s="77" t="s">
        <v>238</v>
      </c>
      <c r="B182" s="28"/>
      <c r="C182" s="26"/>
      <c r="D182" s="74"/>
      <c r="E182" s="28"/>
      <c r="F182" s="26"/>
      <c r="G182" s="28"/>
      <c r="H182" s="74"/>
      <c r="I182" s="75"/>
    </row>
    <row r="183" spans="1:9">
      <c r="A183" s="70" t="s">
        <v>152</v>
      </c>
      <c r="B183" s="106">
        <v>0.38</v>
      </c>
      <c r="C183" s="68">
        <v>1.9</v>
      </c>
      <c r="D183" s="65">
        <f>SUM(B183:C183)</f>
        <v>2.2799999999999998</v>
      </c>
      <c r="E183" s="23">
        <f>A$2*6</f>
        <v>18.54</v>
      </c>
      <c r="F183" s="29">
        <v>0.74</v>
      </c>
      <c r="G183" s="31">
        <f>((B183+C183+E183+F183)*4)/100</f>
        <v>0.86239999999999994</v>
      </c>
      <c r="H183" s="65">
        <f>(B183+C183+E183+F183)*1.04</f>
        <v>22.4224</v>
      </c>
      <c r="I183" s="75"/>
    </row>
    <row r="184" spans="1:9">
      <c r="A184" s="70" t="s">
        <v>150</v>
      </c>
      <c r="B184" s="106">
        <v>0.63</v>
      </c>
      <c r="C184" s="68">
        <v>1.9</v>
      </c>
      <c r="D184" s="65">
        <f>SUM(B184:C184)</f>
        <v>2.5299999999999998</v>
      </c>
      <c r="E184" s="23">
        <f>A$2*6</f>
        <v>18.54</v>
      </c>
      <c r="F184" s="29">
        <v>0.8</v>
      </c>
      <c r="G184" s="31">
        <f>((B184+C184+E184+F184)*4)/100</f>
        <v>0.87480000000000002</v>
      </c>
      <c r="H184" s="65">
        <f>(B184+C184+E184+F184)*1.04</f>
        <v>22.744800000000001</v>
      </c>
      <c r="I184" s="75"/>
    </row>
    <row r="185" spans="1:9">
      <c r="A185" s="70" t="s">
        <v>151</v>
      </c>
      <c r="B185" s="106">
        <v>1.27</v>
      </c>
      <c r="C185" s="68">
        <v>1.9</v>
      </c>
      <c r="D185" s="65">
        <f>SUM(B185:C185)</f>
        <v>3.17</v>
      </c>
      <c r="E185" s="23">
        <f>A$2*6</f>
        <v>18.54</v>
      </c>
      <c r="F185" s="29">
        <v>1.05</v>
      </c>
      <c r="G185" s="31">
        <f>((B185+C185+E185+F185)*4)/100</f>
        <v>0.9104000000000001</v>
      </c>
      <c r="H185" s="65">
        <f>(B185+C185+E185+F185)*1.04</f>
        <v>23.670400000000001</v>
      </c>
      <c r="I185" s="75"/>
    </row>
    <row r="186" spans="1:9">
      <c r="B186" s="36"/>
      <c r="D186" s="33"/>
      <c r="E186" s="33"/>
      <c r="F186" s="33"/>
      <c r="G186" s="33"/>
      <c r="H186" s="36"/>
      <c r="I186" s="32"/>
    </row>
    <row r="187" spans="1:9" ht="15.75">
      <c r="A187" s="64" t="s">
        <v>239</v>
      </c>
      <c r="B187" s="74"/>
      <c r="C187" s="25"/>
      <c r="D187" s="25"/>
      <c r="E187" s="26"/>
      <c r="F187" s="27"/>
      <c r="G187" s="27"/>
      <c r="H187" s="74"/>
      <c r="I187" s="32"/>
    </row>
    <row r="188" spans="1:9" ht="15.75">
      <c r="A188" s="82"/>
      <c r="B188" s="74"/>
      <c r="C188" s="25"/>
      <c r="D188" s="25"/>
      <c r="E188" s="26"/>
      <c r="F188" s="27"/>
      <c r="G188" s="27"/>
      <c r="H188" s="74"/>
      <c r="I188" s="32"/>
    </row>
    <row r="189" spans="1:9">
      <c r="A189" t="s">
        <v>238</v>
      </c>
      <c r="B189" s="28"/>
      <c r="C189" s="26"/>
      <c r="D189" s="74"/>
      <c r="E189" s="28"/>
      <c r="F189" s="26"/>
      <c r="G189" s="28"/>
      <c r="H189" s="74"/>
      <c r="I189" s="75"/>
    </row>
    <row r="190" spans="1:9">
      <c r="A190" s="70" t="s">
        <v>241</v>
      </c>
      <c r="B190" s="106">
        <v>1.9</v>
      </c>
      <c r="C190" s="68">
        <v>1.9</v>
      </c>
      <c r="D190" s="65">
        <f>SUM(B190:C190)</f>
        <v>3.8</v>
      </c>
      <c r="E190" s="23">
        <f>A$2*6</f>
        <v>18.54</v>
      </c>
      <c r="F190" s="29">
        <v>1.05</v>
      </c>
      <c r="G190" s="31">
        <f>((B190+C190+E190+F190)*4)/100</f>
        <v>0.93559999999999999</v>
      </c>
      <c r="H190" s="65">
        <f>(B190+C190+E190+F190)*1.04</f>
        <v>24.325600000000001</v>
      </c>
      <c r="I190" s="75"/>
    </row>
    <row r="191" spans="1:9">
      <c r="A191"/>
      <c r="B191" s="28"/>
      <c r="C191" s="26"/>
      <c r="D191" s="74"/>
      <c r="E191" s="28"/>
      <c r="F191" s="26"/>
      <c r="G191" s="28"/>
      <c r="H191" s="74"/>
      <c r="I191" s="75"/>
    </row>
    <row r="192" spans="1:9">
      <c r="A192" t="s">
        <v>238</v>
      </c>
      <c r="B192" s="28"/>
      <c r="C192" s="26"/>
      <c r="D192" s="74"/>
      <c r="E192" s="28"/>
      <c r="F192" s="26"/>
      <c r="G192" s="28"/>
      <c r="H192" s="74"/>
      <c r="I192" s="75"/>
    </row>
    <row r="193" spans="1:9">
      <c r="A193" s="70" t="s">
        <v>240</v>
      </c>
      <c r="B193" s="26"/>
      <c r="C193" s="26"/>
      <c r="D193" s="32"/>
      <c r="E193" s="32"/>
      <c r="F193" s="32"/>
      <c r="G193" s="32"/>
      <c r="H193" s="35"/>
      <c r="I193" s="75"/>
    </row>
    <row r="194" spans="1:9">
      <c r="A194" s="70" t="s">
        <v>150</v>
      </c>
      <c r="B194" s="106">
        <v>0.82</v>
      </c>
      <c r="C194" s="68">
        <v>1.9</v>
      </c>
      <c r="D194" s="65">
        <f>SUM(B194:C194)</f>
        <v>2.7199999999999998</v>
      </c>
      <c r="E194" s="23">
        <f>A$2*6</f>
        <v>18.54</v>
      </c>
      <c r="F194" s="29">
        <v>0.8</v>
      </c>
      <c r="G194" s="31">
        <f>((B194+C194+E194+F194)*4)/100</f>
        <v>0.88239999999999996</v>
      </c>
      <c r="H194" s="65">
        <f>(B194+C194+E194+F194)*1.04</f>
        <v>22.942399999999999</v>
      </c>
      <c r="I194" s="75"/>
    </row>
    <row r="195" spans="1:9">
      <c r="A195" s="21" t="s">
        <v>151</v>
      </c>
      <c r="B195" s="106">
        <v>1.64</v>
      </c>
      <c r="C195" s="68">
        <v>1.9</v>
      </c>
      <c r="D195" s="65">
        <f>SUM(B195:C195)</f>
        <v>3.54</v>
      </c>
      <c r="E195" s="23">
        <f>A$2*6</f>
        <v>18.54</v>
      </c>
      <c r="F195" s="139">
        <v>1.05</v>
      </c>
      <c r="G195" s="31">
        <f>((B195+C195+E195+F195)*4)/100</f>
        <v>0.92519999999999991</v>
      </c>
      <c r="H195" s="65">
        <f>(B195+C195+E195+F195)*1.04</f>
        <v>24.055199999999999</v>
      </c>
      <c r="I195" s="32"/>
    </row>
    <row r="196" spans="1:9" ht="15.75">
      <c r="A196" s="64"/>
      <c r="B196" s="26"/>
      <c r="C196" s="26"/>
      <c r="D196" s="32"/>
      <c r="E196" s="32"/>
      <c r="F196" s="32"/>
      <c r="G196" s="32"/>
      <c r="H196" s="35"/>
      <c r="I196" s="32"/>
    </row>
  </sheetData>
  <sortState ref="A39:A67">
    <sortCondition ref="A39"/>
  </sortState>
  <mergeCells count="1"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activeCell="E43" sqref="E43"/>
    </sheetView>
  </sheetViews>
  <sheetFormatPr baseColWidth="10" defaultRowHeight="12.75"/>
  <cols>
    <col min="1" max="1" width="21.42578125" customWidth="1"/>
    <col min="2" max="2" width="8.28515625" customWidth="1"/>
    <col min="3" max="3" width="11.7109375" customWidth="1"/>
    <col min="4" max="4" width="6.140625" customWidth="1"/>
    <col min="5" max="5" width="7.28515625" customWidth="1"/>
    <col min="6" max="6" width="6.28515625" style="4" customWidth="1"/>
    <col min="9" max="9" width="12.7109375" bestFit="1" customWidth="1"/>
  </cols>
  <sheetData>
    <row r="1" spans="1:9" ht="27.75">
      <c r="A1" s="158" t="s">
        <v>65</v>
      </c>
      <c r="B1" s="158"/>
      <c r="C1" s="158"/>
      <c r="D1" s="158"/>
      <c r="E1" s="158"/>
      <c r="F1" s="158"/>
    </row>
    <row r="2" spans="1:9" ht="45">
      <c r="A2" s="9">
        <v>3.09</v>
      </c>
      <c r="B2" s="54" t="s">
        <v>71</v>
      </c>
      <c r="C2" s="55" t="s">
        <v>1</v>
      </c>
      <c r="D2" s="89" t="s">
        <v>167</v>
      </c>
      <c r="E2" s="54" t="s">
        <v>3</v>
      </c>
      <c r="F2" s="53" t="s">
        <v>78</v>
      </c>
    </row>
    <row r="3" spans="1:9">
      <c r="A3" s="7" t="s">
        <v>87</v>
      </c>
      <c r="B3" s="83"/>
      <c r="C3" s="55"/>
      <c r="D3" s="86"/>
      <c r="E3" s="84"/>
      <c r="F3" s="191"/>
    </row>
    <row r="4" spans="1:9">
      <c r="A4" s="81" t="s">
        <v>25</v>
      </c>
      <c r="B4" s="85">
        <v>0.37</v>
      </c>
      <c r="C4" s="8">
        <f>A$2*8</f>
        <v>24.72</v>
      </c>
      <c r="D4" s="31">
        <f>((B4+C4)*4)/100</f>
        <v>1.0036</v>
      </c>
      <c r="E4" s="13">
        <f>(B4+C4)*1.04</f>
        <v>26.093600000000002</v>
      </c>
      <c r="F4" s="191"/>
      <c r="I4" s="194"/>
    </row>
    <row r="5" spans="1:9">
      <c r="A5" s="9"/>
      <c r="B5" s="83"/>
      <c r="C5" s="55"/>
      <c r="D5" s="86"/>
      <c r="E5" s="84"/>
      <c r="F5" s="191"/>
    </row>
    <row r="6" spans="1:9" ht="12.75" customHeight="1">
      <c r="A6" s="7" t="s">
        <v>22</v>
      </c>
      <c r="B6" s="16"/>
      <c r="C6" s="3"/>
      <c r="D6" s="87"/>
      <c r="E6" s="11"/>
      <c r="F6" s="10"/>
    </row>
    <row r="7" spans="1:9" ht="12.75" customHeight="1">
      <c r="A7" s="81" t="s">
        <v>23</v>
      </c>
      <c r="B7" s="15">
        <v>0.28999999999999998</v>
      </c>
      <c r="C7" s="8">
        <f>A$2*8</f>
        <v>24.72</v>
      </c>
      <c r="D7" s="31">
        <f>((B7+C7)*4)/100</f>
        <v>1.0004</v>
      </c>
      <c r="E7" s="13">
        <f>(B7+C7)*1.04</f>
        <v>26.010399999999997</v>
      </c>
      <c r="F7" s="10"/>
    </row>
    <row r="8" spans="1:9" ht="12.75" customHeight="1">
      <c r="A8" s="1"/>
      <c r="B8" s="17"/>
      <c r="C8" s="3"/>
      <c r="D8" s="87"/>
      <c r="E8" s="12"/>
      <c r="F8" s="10"/>
    </row>
    <row r="9" spans="1:9" ht="12.75" customHeight="1">
      <c r="A9" s="7" t="s">
        <v>22</v>
      </c>
      <c r="B9" s="16"/>
      <c r="C9" s="3"/>
      <c r="D9" s="87"/>
      <c r="E9" s="12"/>
      <c r="F9" s="10"/>
    </row>
    <row r="10" spans="1:9" ht="12.75" customHeight="1">
      <c r="A10" s="81" t="s">
        <v>24</v>
      </c>
      <c r="B10" s="15">
        <v>0.36</v>
      </c>
      <c r="C10" s="8">
        <f>A$2*8</f>
        <v>24.72</v>
      </c>
      <c r="D10" s="31">
        <f>((B10+C10)*4)/100</f>
        <v>1.0031999999999999</v>
      </c>
      <c r="E10" s="13">
        <f>(B10+C10)*1.04</f>
        <v>26.083199999999998</v>
      </c>
      <c r="F10" s="10"/>
    </row>
    <row r="11" spans="1:9" ht="12.75" customHeight="1">
      <c r="A11" s="1"/>
      <c r="B11" s="17"/>
      <c r="C11" s="3"/>
      <c r="D11" s="88"/>
      <c r="E11" s="10"/>
      <c r="F11" s="10"/>
    </row>
    <row r="12" spans="1:9" ht="12.75" customHeight="1">
      <c r="A12" s="7" t="s">
        <v>22</v>
      </c>
      <c r="B12" s="16"/>
      <c r="C12" s="3"/>
      <c r="D12" s="88"/>
      <c r="E12" s="10"/>
      <c r="F12" s="10"/>
    </row>
    <row r="13" spans="1:9" ht="12.75" customHeight="1">
      <c r="A13" s="81" t="s">
        <v>25</v>
      </c>
      <c r="B13" s="15">
        <v>0.73</v>
      </c>
      <c r="C13" s="8">
        <f>A$2*8</f>
        <v>24.72</v>
      </c>
      <c r="D13" s="31">
        <f>((B13+C13)*4)/100</f>
        <v>1.018</v>
      </c>
      <c r="E13" s="13">
        <f>(B13+C13)*1.04</f>
        <v>26.468</v>
      </c>
      <c r="F13" s="10"/>
    </row>
    <row r="14" spans="1:9" ht="12.75" customHeight="1">
      <c r="A14" s="1"/>
      <c r="B14" s="17"/>
      <c r="C14" s="3"/>
      <c r="D14" s="88"/>
      <c r="E14" s="10"/>
      <c r="F14" s="10"/>
    </row>
    <row r="15" spans="1:9" ht="12.75" customHeight="1">
      <c r="A15" s="7" t="s">
        <v>70</v>
      </c>
      <c r="B15" s="16"/>
      <c r="C15" s="3"/>
      <c r="D15" s="88"/>
      <c r="E15" s="10"/>
      <c r="F15" s="10"/>
    </row>
    <row r="16" spans="1:9" ht="12.75" customHeight="1">
      <c r="A16" s="81" t="s">
        <v>25</v>
      </c>
      <c r="B16" s="15">
        <v>2.19</v>
      </c>
      <c r="C16" s="8">
        <f>A$2*8</f>
        <v>24.72</v>
      </c>
      <c r="D16" s="31">
        <f>((B16+C16)*4)/100</f>
        <v>1.0764</v>
      </c>
      <c r="E16" s="13">
        <f>(B16+C16)*1.04</f>
        <v>27.9864</v>
      </c>
      <c r="F16" s="10"/>
    </row>
    <row r="17" spans="1:6" ht="12.75" customHeight="1">
      <c r="A17" s="1"/>
      <c r="B17" s="17"/>
      <c r="C17" s="3"/>
      <c r="D17" s="88"/>
      <c r="E17" s="10"/>
      <c r="F17" s="10"/>
    </row>
    <row r="18" spans="1:6" ht="12.75" customHeight="1">
      <c r="A18" s="7" t="s">
        <v>26</v>
      </c>
      <c r="B18" s="16"/>
      <c r="C18" s="3"/>
      <c r="D18" s="88"/>
      <c r="E18" s="10"/>
      <c r="F18" s="10"/>
    </row>
    <row r="19" spans="1:6" ht="12.75" customHeight="1">
      <c r="A19" s="81" t="s">
        <v>25</v>
      </c>
      <c r="B19" s="15">
        <v>0.19</v>
      </c>
      <c r="C19" s="8">
        <f>A$2*8</f>
        <v>24.72</v>
      </c>
      <c r="D19" s="31">
        <f>((B19+C19)*4)/100</f>
        <v>0.99639999999999995</v>
      </c>
      <c r="E19" s="13">
        <f>(B19+C19)*1.04</f>
        <v>25.906400000000001</v>
      </c>
      <c r="F19" s="75" t="s">
        <v>79</v>
      </c>
    </row>
    <row r="20" spans="1:6" ht="12.75" customHeight="1">
      <c r="A20" s="1"/>
      <c r="B20" s="17"/>
      <c r="C20" s="3"/>
      <c r="D20" s="88"/>
      <c r="E20" s="10"/>
      <c r="F20" s="10"/>
    </row>
    <row r="21" spans="1:6" ht="12.75" customHeight="1">
      <c r="A21" s="7" t="s">
        <v>27</v>
      </c>
      <c r="B21" s="16"/>
      <c r="C21" s="3"/>
      <c r="D21" s="88"/>
      <c r="E21" s="10"/>
      <c r="F21" s="10"/>
    </row>
    <row r="22" spans="1:6" ht="12.75" customHeight="1">
      <c r="A22" s="81" t="s">
        <v>25</v>
      </c>
      <c r="B22" s="15">
        <v>0.76</v>
      </c>
      <c r="C22" s="8">
        <f>A$2*8</f>
        <v>24.72</v>
      </c>
      <c r="D22" s="31">
        <f>((B22+C22)*4)/100</f>
        <v>1.0192000000000001</v>
      </c>
      <c r="E22" s="13">
        <f>(B22+C22)*1.04</f>
        <v>26.499200000000002</v>
      </c>
      <c r="F22" s="75" t="s">
        <v>79</v>
      </c>
    </row>
    <row r="23" spans="1:6" ht="12.75" customHeight="1">
      <c r="A23" s="1"/>
      <c r="B23" s="17"/>
      <c r="C23" s="3"/>
      <c r="D23" s="88"/>
      <c r="E23" s="10"/>
      <c r="F23" s="10"/>
    </row>
    <row r="24" spans="1:6" ht="12.75" customHeight="1">
      <c r="A24" s="7" t="s">
        <v>28</v>
      </c>
      <c r="B24" s="16"/>
      <c r="C24" s="3"/>
      <c r="D24" s="88"/>
      <c r="E24" s="10"/>
      <c r="F24" s="10"/>
    </row>
    <row r="25" spans="1:6" ht="12.75" customHeight="1">
      <c r="A25" s="81" t="s">
        <v>25</v>
      </c>
      <c r="B25" s="15">
        <v>27.65</v>
      </c>
      <c r="C25" s="8">
        <f>A$2*8</f>
        <v>24.72</v>
      </c>
      <c r="D25" s="31">
        <f>((B25+C25)*4)/100</f>
        <v>2.0947999999999998</v>
      </c>
      <c r="E25" s="13">
        <f>(B25+C25)*1.04</f>
        <v>54.464799999999997</v>
      </c>
      <c r="F25" s="10"/>
    </row>
    <row r="26" spans="1:6" ht="12.75" customHeight="1">
      <c r="A26" s="1"/>
      <c r="B26" s="17"/>
      <c r="C26" s="3"/>
      <c r="D26" s="88"/>
      <c r="E26" s="10"/>
      <c r="F26" s="10"/>
    </row>
    <row r="27" spans="1:6" ht="12.75" customHeight="1">
      <c r="A27" s="7" t="s">
        <v>29</v>
      </c>
      <c r="B27" s="16"/>
      <c r="C27" s="3"/>
      <c r="D27" s="88"/>
      <c r="E27" s="10"/>
      <c r="F27" s="10"/>
    </row>
    <row r="28" spans="1:6" ht="12.75" customHeight="1">
      <c r="A28" s="81" t="s">
        <v>30</v>
      </c>
      <c r="B28" s="15">
        <v>0.26</v>
      </c>
      <c r="C28" s="8">
        <f>A$2*8</f>
        <v>24.72</v>
      </c>
      <c r="D28" s="31">
        <f>((B28+C28)*4)/100</f>
        <v>0.99919999999999998</v>
      </c>
      <c r="E28" s="13">
        <f>(B28+C28)*1.04</f>
        <v>25.979200000000002</v>
      </c>
      <c r="F28" s="10"/>
    </row>
    <row r="29" spans="1:6" ht="12.75" customHeight="1">
      <c r="A29" s="1"/>
      <c r="B29" s="17"/>
      <c r="C29" s="3"/>
      <c r="D29" s="88"/>
      <c r="E29" s="10"/>
      <c r="F29" s="10"/>
    </row>
    <row r="30" spans="1:6" ht="12.75" customHeight="1">
      <c r="A30" s="7" t="s">
        <v>29</v>
      </c>
      <c r="B30" s="16"/>
      <c r="C30" s="3"/>
      <c r="D30" s="88"/>
      <c r="E30" s="10"/>
      <c r="F30" s="10"/>
    </row>
    <row r="31" spans="1:6" ht="12.75" customHeight="1">
      <c r="A31" s="81" t="s">
        <v>31</v>
      </c>
      <c r="B31" s="15">
        <v>0.43</v>
      </c>
      <c r="C31" s="8">
        <f>A$2*8</f>
        <v>24.72</v>
      </c>
      <c r="D31" s="31">
        <f>((B31+C31)*4)/100</f>
        <v>1.006</v>
      </c>
      <c r="E31" s="13">
        <f>(B31+C31)*1.04</f>
        <v>26.155999999999999</v>
      </c>
      <c r="F31" s="10"/>
    </row>
    <row r="32" spans="1:6" ht="12.75" customHeight="1">
      <c r="A32" s="1"/>
      <c r="B32" s="17"/>
      <c r="C32" s="3"/>
      <c r="D32" s="88"/>
      <c r="E32" s="10"/>
      <c r="F32" s="10"/>
    </row>
    <row r="33" spans="1:6" ht="12.75" customHeight="1">
      <c r="A33" s="7" t="s">
        <v>29</v>
      </c>
      <c r="B33" s="16"/>
      <c r="C33" s="3"/>
      <c r="D33" s="88"/>
      <c r="E33" s="10"/>
      <c r="F33" s="10"/>
    </row>
    <row r="34" spans="1:6" ht="12.75" customHeight="1">
      <c r="A34" s="81" t="s">
        <v>32</v>
      </c>
      <c r="B34" s="15">
        <v>0.86780000000000002</v>
      </c>
      <c r="C34" s="8">
        <f>A$2*8</f>
        <v>24.72</v>
      </c>
      <c r="D34" s="31">
        <f>((B34+C34)*4)/100</f>
        <v>1.023512</v>
      </c>
      <c r="E34" s="13">
        <f>(B34+C34)*1.04</f>
        <v>26.611311999999998</v>
      </c>
      <c r="F34" s="10"/>
    </row>
    <row r="35" spans="1:6" ht="12.75" customHeight="1">
      <c r="A35" s="1"/>
      <c r="B35" s="17"/>
      <c r="C35" s="3"/>
      <c r="D35" s="88"/>
      <c r="E35" s="10"/>
      <c r="F35" s="10"/>
    </row>
    <row r="36" spans="1:6" ht="12.75" customHeight="1">
      <c r="A36" s="7" t="s">
        <v>295</v>
      </c>
      <c r="B36" s="16"/>
      <c r="C36" s="3"/>
      <c r="D36" s="88"/>
      <c r="E36" s="10"/>
    </row>
    <row r="37" spans="1:6" ht="12.75" customHeight="1">
      <c r="A37" s="81" t="s">
        <v>32</v>
      </c>
      <c r="B37" s="15">
        <v>33</v>
      </c>
      <c r="C37" s="8">
        <f>A$2*8</f>
        <v>24.72</v>
      </c>
      <c r="D37" s="31">
        <f>((B37+C37)*4)/100</f>
        <v>2.3087999999999997</v>
      </c>
      <c r="E37" s="13">
        <f>(B37+C37)*1.04</f>
        <v>60.028800000000004</v>
      </c>
    </row>
    <row r="38" spans="1:6" ht="12.75" customHeight="1"/>
    <row r="39" spans="1:6" ht="12.75" customHeight="1">
      <c r="A39" s="119" t="s">
        <v>296</v>
      </c>
      <c r="B39" s="192"/>
      <c r="C39" s="192"/>
      <c r="D39" s="192"/>
      <c r="E39" s="192"/>
    </row>
    <row r="40" spans="1:6" ht="12.75" customHeight="1">
      <c r="A40" s="81" t="s">
        <v>25</v>
      </c>
      <c r="B40" s="119">
        <v>0.91900000000000004</v>
      </c>
      <c r="C40" s="8">
        <f>A$2*8</f>
        <v>24.72</v>
      </c>
      <c r="D40" s="121">
        <v>0.91900000000000004</v>
      </c>
      <c r="E40" s="121">
        <v>27.62</v>
      </c>
    </row>
    <row r="41" spans="1:6" ht="12.75" customHeight="1"/>
    <row r="42" spans="1:6" ht="12.75" customHeight="1">
      <c r="A42" s="119" t="s">
        <v>297</v>
      </c>
      <c r="B42" s="192"/>
      <c r="C42" s="192"/>
      <c r="D42" s="192"/>
      <c r="E42" s="192"/>
    </row>
    <row r="43" spans="1:6" ht="12.75" customHeight="1">
      <c r="A43" s="81" t="s">
        <v>25</v>
      </c>
      <c r="B43" s="119">
        <v>1.4850000000000001</v>
      </c>
      <c r="C43" s="8">
        <f>A$2*8</f>
        <v>24.72</v>
      </c>
      <c r="D43" s="121">
        <v>0.94199999999999995</v>
      </c>
      <c r="E43" s="121">
        <v>28.23</v>
      </c>
    </row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9"/>
  <sheetViews>
    <sheetView workbookViewId="0">
      <selection activeCell="L60" sqref="L60:L62"/>
    </sheetView>
  </sheetViews>
  <sheetFormatPr baseColWidth="10" defaultColWidth="11.42578125" defaultRowHeight="12.75"/>
  <cols>
    <col min="1" max="1" width="8" style="21" customWidth="1"/>
    <col min="2" max="2" width="7.140625" style="33" customWidth="1"/>
    <col min="3" max="3" width="6.7109375" style="33" customWidth="1"/>
    <col min="4" max="4" width="6.42578125" style="33" customWidth="1"/>
    <col min="5" max="5" width="6.140625" style="21" customWidth="1"/>
    <col min="6" max="6" width="6.85546875" style="33" customWidth="1"/>
    <col min="7" max="7" width="5.7109375" style="33" customWidth="1"/>
    <col min="8" max="8" width="5.85546875" style="21" customWidth="1"/>
    <col min="9" max="9" width="5.42578125" style="21" customWidth="1"/>
    <col min="10" max="10" width="6.5703125" style="21" customWidth="1"/>
    <col min="11" max="11" width="14.85546875" style="21" customWidth="1"/>
    <col min="12" max="16384" width="11.42578125" style="21"/>
  </cols>
  <sheetData>
    <row r="1" spans="1:11" ht="28.5">
      <c r="A1" s="202" t="s">
        <v>66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1" ht="21.75" customHeight="1">
      <c r="A2" s="163">
        <v>3.09</v>
      </c>
      <c r="B2" s="195"/>
      <c r="C2" s="153"/>
      <c r="D2" s="195"/>
      <c r="E2" s="153"/>
      <c r="F2" s="195"/>
      <c r="G2" s="195"/>
      <c r="H2" s="153"/>
      <c r="I2" s="153"/>
      <c r="J2" s="153"/>
    </row>
    <row r="3" spans="1:11" ht="18.75">
      <c r="A3" s="159" t="s">
        <v>0</v>
      </c>
      <c r="B3" s="196"/>
      <c r="C3" s="160"/>
      <c r="D3" s="200"/>
      <c r="E3" s="90"/>
      <c r="J3" s="160"/>
    </row>
    <row r="4" spans="1:11" ht="51">
      <c r="A4" s="46" t="s">
        <v>81</v>
      </c>
      <c r="B4" s="48" t="s">
        <v>15</v>
      </c>
      <c r="C4" s="48" t="s">
        <v>71</v>
      </c>
      <c r="D4" s="48" t="s">
        <v>72</v>
      </c>
      <c r="E4" s="92" t="s">
        <v>108</v>
      </c>
      <c r="F4" s="199" t="s">
        <v>1</v>
      </c>
      <c r="G4" s="48" t="s">
        <v>2</v>
      </c>
      <c r="H4" s="48" t="s">
        <v>167</v>
      </c>
      <c r="I4" s="47" t="s">
        <v>3</v>
      </c>
      <c r="J4" s="47" t="s">
        <v>80</v>
      </c>
    </row>
    <row r="5" spans="1:11">
      <c r="A5" s="38">
        <v>0.01</v>
      </c>
      <c r="B5" s="29" t="s">
        <v>4</v>
      </c>
      <c r="C5" s="39">
        <v>0.02</v>
      </c>
      <c r="D5" s="25">
        <v>1.47</v>
      </c>
      <c r="E5" s="93">
        <f t="shared" ref="E5:E39" si="0">SUM(C5:D5)</f>
        <v>1.49</v>
      </c>
      <c r="F5" s="94">
        <f t="shared" ref="F5:F28" si="1">5*A$2</f>
        <v>15.45</v>
      </c>
      <c r="G5" s="95">
        <v>0.74</v>
      </c>
      <c r="H5" s="96">
        <f t="shared" ref="H5:H39" si="2">((C5+D5+F5+G5)*4)/100</f>
        <v>0.70719999999999983</v>
      </c>
      <c r="I5" s="198">
        <f>(C5+D5+F5+G5)*1.04</f>
        <v>18.387199999999996</v>
      </c>
      <c r="J5" s="25"/>
    </row>
    <row r="6" spans="1:11">
      <c r="A6" s="38">
        <v>0.01</v>
      </c>
      <c r="B6" s="29" t="s">
        <v>5</v>
      </c>
      <c r="C6" s="39">
        <v>0.16</v>
      </c>
      <c r="D6" s="25">
        <v>4.41</v>
      </c>
      <c r="E6" s="93">
        <f t="shared" si="0"/>
        <v>4.57</v>
      </c>
      <c r="F6" s="94">
        <f t="shared" si="1"/>
        <v>15.45</v>
      </c>
      <c r="G6" s="95">
        <v>1.52</v>
      </c>
      <c r="H6" s="96">
        <f t="shared" si="2"/>
        <v>0.86159999999999992</v>
      </c>
      <c r="I6" s="198">
        <f>(C6+D6+F6+G6)*1.04</f>
        <v>22.401599999999998</v>
      </c>
      <c r="J6" s="25"/>
    </row>
    <row r="7" spans="1:11">
      <c r="A7" s="38">
        <v>0.02</v>
      </c>
      <c r="B7" s="29" t="s">
        <v>6</v>
      </c>
      <c r="C7" s="39">
        <v>0.06</v>
      </c>
      <c r="D7" s="25">
        <v>1.47</v>
      </c>
      <c r="E7" s="93">
        <f t="shared" si="0"/>
        <v>1.53</v>
      </c>
      <c r="F7" s="94">
        <f t="shared" si="1"/>
        <v>15.45</v>
      </c>
      <c r="G7" s="95">
        <v>0.8</v>
      </c>
      <c r="H7" s="96">
        <f t="shared" si="2"/>
        <v>0.71120000000000005</v>
      </c>
      <c r="I7" s="198">
        <f>(C7+D7+F7+G7)*1.04</f>
        <v>18.491200000000003</v>
      </c>
      <c r="J7" s="25"/>
    </row>
    <row r="8" spans="1:11">
      <c r="A8" s="38">
        <v>0.02</v>
      </c>
      <c r="B8" s="29" t="s">
        <v>7</v>
      </c>
      <c r="C8" s="39">
        <v>0.13</v>
      </c>
      <c r="D8" s="25">
        <v>1.47</v>
      </c>
      <c r="E8" s="93">
        <f t="shared" si="0"/>
        <v>1.6</v>
      </c>
      <c r="F8" s="94">
        <f t="shared" si="1"/>
        <v>15.45</v>
      </c>
      <c r="G8" s="95">
        <v>1.05</v>
      </c>
      <c r="H8" s="96">
        <f t="shared" si="2"/>
        <v>0.72400000000000009</v>
      </c>
      <c r="I8" s="198">
        <f>(C8+D8+F8+G8)*1.04</f>
        <v>18.824000000000002</v>
      </c>
      <c r="J8" s="25"/>
    </row>
    <row r="9" spans="1:11">
      <c r="A9" s="38">
        <v>0.02</v>
      </c>
      <c r="B9" s="29" t="s">
        <v>8</v>
      </c>
      <c r="C9" s="39">
        <v>0.19</v>
      </c>
      <c r="D9" s="25">
        <v>2.94</v>
      </c>
      <c r="E9" s="93">
        <f t="shared" si="0"/>
        <v>3.13</v>
      </c>
      <c r="F9" s="94">
        <f t="shared" si="1"/>
        <v>15.45</v>
      </c>
      <c r="G9" s="95">
        <v>1.1200000000000001</v>
      </c>
      <c r="H9" s="96">
        <f t="shared" si="2"/>
        <v>0.78799999999999992</v>
      </c>
      <c r="I9" s="198">
        <f>(C9+D9+F9+G9)*1.04</f>
        <v>20.488</v>
      </c>
      <c r="J9" s="25"/>
    </row>
    <row r="10" spans="1:11">
      <c r="A10" s="38">
        <v>0.03</v>
      </c>
      <c r="B10" s="29" t="s">
        <v>9</v>
      </c>
      <c r="C10" s="39">
        <v>0.06</v>
      </c>
      <c r="D10" s="25">
        <v>1.47</v>
      </c>
      <c r="E10" s="93">
        <f t="shared" si="0"/>
        <v>1.53</v>
      </c>
      <c r="F10" s="94">
        <f t="shared" si="1"/>
        <v>15.45</v>
      </c>
      <c r="G10" s="95">
        <v>0.74</v>
      </c>
      <c r="H10" s="96">
        <f t="shared" si="2"/>
        <v>0.70879999999999999</v>
      </c>
      <c r="I10" s="198">
        <f t="shared" ref="I10:I39" si="3">(C10+D10+F10+G10)*1.04</f>
        <v>18.428799999999999</v>
      </c>
      <c r="J10" s="25"/>
    </row>
    <row r="11" spans="1:11">
      <c r="A11" s="38">
        <v>0.03</v>
      </c>
      <c r="B11" s="29" t="s">
        <v>6</v>
      </c>
      <c r="C11" s="39">
        <v>0.09</v>
      </c>
      <c r="D11" s="25">
        <v>1.47</v>
      </c>
      <c r="E11" s="93">
        <f t="shared" si="0"/>
        <v>1.56</v>
      </c>
      <c r="F11" s="94">
        <f t="shared" si="1"/>
        <v>15.45</v>
      </c>
      <c r="G11" s="95">
        <v>0.8</v>
      </c>
      <c r="H11" s="96">
        <f t="shared" si="2"/>
        <v>0.71239999999999992</v>
      </c>
      <c r="I11" s="198">
        <f t="shared" si="3"/>
        <v>18.522399999999998</v>
      </c>
      <c r="J11" s="25"/>
    </row>
    <row r="12" spans="1:11">
      <c r="A12" s="38">
        <v>0.03</v>
      </c>
      <c r="B12" s="29" t="s">
        <v>10</v>
      </c>
      <c r="C12" s="39">
        <v>0.11</v>
      </c>
      <c r="D12" s="25">
        <v>1.47</v>
      </c>
      <c r="E12" s="93">
        <f t="shared" si="0"/>
        <v>1.58</v>
      </c>
      <c r="F12" s="94">
        <f t="shared" si="1"/>
        <v>15.45</v>
      </c>
      <c r="G12" s="95">
        <v>0.8</v>
      </c>
      <c r="H12" s="96">
        <f t="shared" si="2"/>
        <v>0.71320000000000006</v>
      </c>
      <c r="I12" s="198">
        <f t="shared" si="3"/>
        <v>18.543200000000002</v>
      </c>
      <c r="J12" s="25"/>
    </row>
    <row r="13" spans="1:11">
      <c r="A13" s="38">
        <v>0.03</v>
      </c>
      <c r="B13" s="29" t="s">
        <v>7</v>
      </c>
      <c r="C13" s="39">
        <v>0.19</v>
      </c>
      <c r="D13" s="25">
        <v>1.47</v>
      </c>
      <c r="E13" s="93">
        <f t="shared" si="0"/>
        <v>1.66</v>
      </c>
      <c r="F13" s="94">
        <f t="shared" si="1"/>
        <v>15.45</v>
      </c>
      <c r="G13" s="95">
        <v>1.05</v>
      </c>
      <c r="H13" s="96">
        <f t="shared" si="2"/>
        <v>0.72640000000000005</v>
      </c>
      <c r="I13" s="198">
        <f t="shared" si="3"/>
        <v>18.886400000000002</v>
      </c>
      <c r="J13" s="25"/>
    </row>
    <row r="14" spans="1:11">
      <c r="A14" s="38">
        <v>0.03</v>
      </c>
      <c r="B14" s="29" t="s">
        <v>11</v>
      </c>
      <c r="C14" s="39">
        <v>0.38</v>
      </c>
      <c r="D14" s="25">
        <v>2.94</v>
      </c>
      <c r="E14" s="93">
        <f t="shared" si="0"/>
        <v>3.32</v>
      </c>
      <c r="F14" s="94">
        <f t="shared" si="1"/>
        <v>15.45</v>
      </c>
      <c r="G14" s="95">
        <v>1.1200000000000001</v>
      </c>
      <c r="H14" s="96">
        <f t="shared" si="2"/>
        <v>0.79559999999999997</v>
      </c>
      <c r="I14" s="198">
        <f t="shared" si="3"/>
        <v>20.685600000000001</v>
      </c>
      <c r="J14" s="25"/>
    </row>
    <row r="15" spans="1:11">
      <c r="A15" s="38">
        <v>0.05</v>
      </c>
      <c r="B15" s="29" t="s">
        <v>12</v>
      </c>
      <c r="C15" s="39">
        <v>0.06</v>
      </c>
      <c r="D15" s="25">
        <v>1.47</v>
      </c>
      <c r="E15" s="93">
        <f t="shared" si="0"/>
        <v>1.53</v>
      </c>
      <c r="F15" s="94">
        <f t="shared" si="1"/>
        <v>15.45</v>
      </c>
      <c r="G15" s="95">
        <v>0.63</v>
      </c>
      <c r="H15" s="96">
        <f t="shared" si="2"/>
        <v>0.70440000000000003</v>
      </c>
      <c r="I15" s="198">
        <f t="shared" si="3"/>
        <v>18.314399999999999</v>
      </c>
      <c r="J15" s="25"/>
      <c r="K15" s="40"/>
    </row>
    <row r="16" spans="1:11">
      <c r="A16" s="38">
        <v>0.05</v>
      </c>
      <c r="B16" s="29" t="s">
        <v>9</v>
      </c>
      <c r="C16" s="39">
        <v>0.09</v>
      </c>
      <c r="D16" s="25">
        <v>1.47</v>
      </c>
      <c r="E16" s="93">
        <f t="shared" si="0"/>
        <v>1.56</v>
      </c>
      <c r="F16" s="94">
        <f t="shared" si="1"/>
        <v>15.45</v>
      </c>
      <c r="G16" s="95">
        <v>0.74</v>
      </c>
      <c r="H16" s="96">
        <f t="shared" si="2"/>
        <v>0.70999999999999985</v>
      </c>
      <c r="I16" s="198">
        <f t="shared" si="3"/>
        <v>18.459999999999997</v>
      </c>
      <c r="J16" s="25"/>
    </row>
    <row r="17" spans="1:10">
      <c r="A17" s="38">
        <v>0.05</v>
      </c>
      <c r="B17" s="29" t="s">
        <v>6</v>
      </c>
      <c r="C17" s="39">
        <v>0.16</v>
      </c>
      <c r="D17" s="25">
        <v>1.47</v>
      </c>
      <c r="E17" s="93">
        <f t="shared" si="0"/>
        <v>1.63</v>
      </c>
      <c r="F17" s="94">
        <f t="shared" si="1"/>
        <v>15.45</v>
      </c>
      <c r="G17" s="95">
        <v>0.8</v>
      </c>
      <c r="H17" s="96">
        <f t="shared" si="2"/>
        <v>0.71519999999999995</v>
      </c>
      <c r="I17" s="198">
        <f t="shared" si="3"/>
        <v>18.595199999999998</v>
      </c>
      <c r="J17" s="25"/>
    </row>
    <row r="18" spans="1:10">
      <c r="A18" s="38">
        <v>0.05</v>
      </c>
      <c r="B18" s="29" t="s">
        <v>13</v>
      </c>
      <c r="C18" s="39">
        <v>0.19</v>
      </c>
      <c r="D18" s="25">
        <v>1.47</v>
      </c>
      <c r="E18" s="93">
        <f t="shared" si="0"/>
        <v>1.66</v>
      </c>
      <c r="F18" s="94">
        <f t="shared" si="1"/>
        <v>15.45</v>
      </c>
      <c r="G18" s="95">
        <v>0.8</v>
      </c>
      <c r="H18" s="96">
        <f t="shared" si="2"/>
        <v>0.71640000000000004</v>
      </c>
      <c r="I18" s="198">
        <f t="shared" si="3"/>
        <v>18.6264</v>
      </c>
      <c r="J18" s="25"/>
    </row>
    <row r="19" spans="1:10" s="43" customFormat="1">
      <c r="A19" s="41">
        <v>0.05</v>
      </c>
      <c r="B19" s="42" t="s">
        <v>7</v>
      </c>
      <c r="C19" s="39">
        <v>0.32</v>
      </c>
      <c r="D19" s="25">
        <v>1.47</v>
      </c>
      <c r="E19" s="93">
        <f t="shared" si="0"/>
        <v>1.79</v>
      </c>
      <c r="F19" s="94">
        <f t="shared" si="1"/>
        <v>15.45</v>
      </c>
      <c r="G19" s="95">
        <v>1.05</v>
      </c>
      <c r="H19" s="96">
        <f t="shared" si="2"/>
        <v>0.73159999999999992</v>
      </c>
      <c r="I19" s="198">
        <f t="shared" si="3"/>
        <v>19.021599999999999</v>
      </c>
      <c r="J19" s="25"/>
    </row>
    <row r="20" spans="1:10">
      <c r="A20" s="38">
        <v>0.05</v>
      </c>
      <c r="B20" s="29" t="s">
        <v>11</v>
      </c>
      <c r="C20" s="39">
        <v>0.63</v>
      </c>
      <c r="D20" s="25">
        <v>2.94</v>
      </c>
      <c r="E20" s="93">
        <f t="shared" si="0"/>
        <v>3.57</v>
      </c>
      <c r="F20" s="94">
        <f t="shared" si="1"/>
        <v>15.45</v>
      </c>
      <c r="G20" s="95">
        <v>1.1200000000000001</v>
      </c>
      <c r="H20" s="96">
        <f t="shared" si="2"/>
        <v>0.80559999999999998</v>
      </c>
      <c r="I20" s="198">
        <f t="shared" si="3"/>
        <v>20.945600000000002</v>
      </c>
      <c r="J20" s="25"/>
    </row>
    <row r="21" spans="1:10">
      <c r="A21" s="38">
        <v>0.05</v>
      </c>
      <c r="B21" s="29" t="s">
        <v>5</v>
      </c>
      <c r="C21" s="39">
        <v>0.79</v>
      </c>
      <c r="D21" s="25">
        <v>2.94</v>
      </c>
      <c r="E21" s="93">
        <f t="shared" si="0"/>
        <v>3.73</v>
      </c>
      <c r="F21" s="94">
        <f t="shared" si="1"/>
        <v>15.45</v>
      </c>
      <c r="G21" s="95">
        <v>1.52</v>
      </c>
      <c r="H21" s="96">
        <f t="shared" si="2"/>
        <v>0.82799999999999996</v>
      </c>
      <c r="I21" s="198">
        <f t="shared" si="3"/>
        <v>21.527999999999999</v>
      </c>
      <c r="J21" s="25"/>
    </row>
    <row r="22" spans="1:10">
      <c r="A22" s="38">
        <v>0.06</v>
      </c>
      <c r="B22" s="29" t="s">
        <v>9</v>
      </c>
      <c r="C22" s="39">
        <v>0.11</v>
      </c>
      <c r="D22" s="25">
        <v>1.47</v>
      </c>
      <c r="E22" s="93">
        <f t="shared" si="0"/>
        <v>1.58</v>
      </c>
      <c r="F22" s="94">
        <f t="shared" si="1"/>
        <v>15.45</v>
      </c>
      <c r="G22" s="95">
        <v>0.74</v>
      </c>
      <c r="H22" s="96">
        <f t="shared" si="2"/>
        <v>0.71079999999999999</v>
      </c>
      <c r="I22" s="198">
        <f t="shared" si="3"/>
        <v>18.480799999999999</v>
      </c>
      <c r="J22" s="25"/>
    </row>
    <row r="23" spans="1:10">
      <c r="A23" s="38">
        <v>0.06</v>
      </c>
      <c r="B23" s="29" t="s">
        <v>6</v>
      </c>
      <c r="C23" s="39">
        <v>0.19</v>
      </c>
      <c r="D23" s="25">
        <v>1.47</v>
      </c>
      <c r="E23" s="93">
        <f t="shared" si="0"/>
        <v>1.66</v>
      </c>
      <c r="F23" s="94">
        <f t="shared" si="1"/>
        <v>15.45</v>
      </c>
      <c r="G23" s="95">
        <v>0.8</v>
      </c>
      <c r="H23" s="96">
        <f t="shared" si="2"/>
        <v>0.71640000000000004</v>
      </c>
      <c r="I23" s="198">
        <f t="shared" si="3"/>
        <v>18.6264</v>
      </c>
      <c r="J23" s="25"/>
    </row>
    <row r="24" spans="1:10">
      <c r="A24" s="38">
        <v>0.06</v>
      </c>
      <c r="B24" s="29" t="s">
        <v>7</v>
      </c>
      <c r="C24" s="39">
        <v>0.38</v>
      </c>
      <c r="D24" s="25">
        <v>1.47</v>
      </c>
      <c r="E24" s="93">
        <f t="shared" si="0"/>
        <v>1.85</v>
      </c>
      <c r="F24" s="94">
        <f t="shared" si="1"/>
        <v>15.45</v>
      </c>
      <c r="G24" s="95">
        <v>1.05</v>
      </c>
      <c r="H24" s="96">
        <f t="shared" si="2"/>
        <v>0.7340000000000001</v>
      </c>
      <c r="I24" s="198">
        <f t="shared" si="3"/>
        <v>19.084000000000003</v>
      </c>
      <c r="J24" s="25"/>
    </row>
    <row r="25" spans="1:10">
      <c r="A25" s="38">
        <v>0.06</v>
      </c>
      <c r="B25" s="29" t="s">
        <v>5</v>
      </c>
      <c r="C25" s="39">
        <v>0.95</v>
      </c>
      <c r="D25" s="25">
        <v>4.41</v>
      </c>
      <c r="E25" s="93">
        <f t="shared" si="0"/>
        <v>5.36</v>
      </c>
      <c r="F25" s="94">
        <f t="shared" si="1"/>
        <v>15.45</v>
      </c>
      <c r="G25" s="95">
        <v>1.52</v>
      </c>
      <c r="H25" s="96">
        <f t="shared" si="2"/>
        <v>0.89319999999999988</v>
      </c>
      <c r="I25" s="198">
        <f t="shared" si="3"/>
        <v>23.223199999999999</v>
      </c>
      <c r="J25" s="25"/>
    </row>
    <row r="26" spans="1:10">
      <c r="A26" s="38">
        <v>7.0000000000000007E-2</v>
      </c>
      <c r="B26" s="29" t="s">
        <v>6</v>
      </c>
      <c r="C26" s="39">
        <v>0.22</v>
      </c>
      <c r="D26" s="25">
        <v>1.47</v>
      </c>
      <c r="E26" s="93">
        <f t="shared" si="0"/>
        <v>1.69</v>
      </c>
      <c r="F26" s="94">
        <f t="shared" si="1"/>
        <v>15.45</v>
      </c>
      <c r="G26" s="95">
        <v>0.8</v>
      </c>
      <c r="H26" s="96">
        <f t="shared" si="2"/>
        <v>0.71760000000000002</v>
      </c>
      <c r="I26" s="198">
        <f t="shared" si="3"/>
        <v>18.657600000000002</v>
      </c>
      <c r="J26" s="25"/>
    </row>
    <row r="27" spans="1:10">
      <c r="A27" s="38">
        <v>7.0000000000000007E-2</v>
      </c>
      <c r="B27" s="29" t="s">
        <v>7</v>
      </c>
      <c r="C27" s="39">
        <v>0.44</v>
      </c>
      <c r="D27" s="25">
        <v>1.47</v>
      </c>
      <c r="E27" s="93">
        <f t="shared" si="0"/>
        <v>1.91</v>
      </c>
      <c r="F27" s="94">
        <f t="shared" si="1"/>
        <v>15.45</v>
      </c>
      <c r="G27" s="95">
        <v>1.05</v>
      </c>
      <c r="H27" s="96">
        <f t="shared" si="2"/>
        <v>0.73640000000000005</v>
      </c>
      <c r="I27" s="198">
        <f t="shared" si="3"/>
        <v>19.1464</v>
      </c>
      <c r="J27" s="25"/>
    </row>
    <row r="28" spans="1:10">
      <c r="A28" s="38">
        <v>0.08</v>
      </c>
      <c r="B28" s="29" t="s">
        <v>6</v>
      </c>
      <c r="C28" s="39">
        <v>0.25</v>
      </c>
      <c r="D28" s="25">
        <v>1.47</v>
      </c>
      <c r="E28" s="93">
        <f t="shared" si="0"/>
        <v>1.72</v>
      </c>
      <c r="F28" s="94">
        <f t="shared" si="1"/>
        <v>15.45</v>
      </c>
      <c r="G28" s="95">
        <v>0.8</v>
      </c>
      <c r="H28" s="96">
        <f t="shared" si="2"/>
        <v>0.71879999999999999</v>
      </c>
      <c r="I28" s="198">
        <f t="shared" si="3"/>
        <v>18.688800000000001</v>
      </c>
      <c r="J28" s="25"/>
    </row>
    <row r="29" spans="1:10">
      <c r="A29" s="38">
        <v>0.09</v>
      </c>
      <c r="B29" s="29" t="s">
        <v>9</v>
      </c>
      <c r="C29" s="39">
        <v>0.17</v>
      </c>
      <c r="D29" s="25">
        <v>1.47</v>
      </c>
      <c r="E29" s="93">
        <f t="shared" si="0"/>
        <v>1.64</v>
      </c>
      <c r="F29" s="94">
        <f t="shared" ref="F29:F39" si="4">5*A$2</f>
        <v>15.45</v>
      </c>
      <c r="G29" s="95">
        <v>0.74</v>
      </c>
      <c r="H29" s="96">
        <f t="shared" si="2"/>
        <v>0.71319999999999995</v>
      </c>
      <c r="I29" s="198">
        <f t="shared" si="3"/>
        <v>18.543199999999999</v>
      </c>
      <c r="J29" s="25"/>
    </row>
    <row r="30" spans="1:10">
      <c r="A30" s="38">
        <v>0.09</v>
      </c>
      <c r="B30" s="29" t="s">
        <v>6</v>
      </c>
      <c r="C30" s="39">
        <v>0.28000000000000003</v>
      </c>
      <c r="D30" s="25">
        <v>1.47</v>
      </c>
      <c r="E30" s="93">
        <f t="shared" si="0"/>
        <v>1.75</v>
      </c>
      <c r="F30" s="94">
        <f t="shared" si="4"/>
        <v>15.45</v>
      </c>
      <c r="G30" s="95">
        <v>0.8</v>
      </c>
      <c r="H30" s="96">
        <f t="shared" si="2"/>
        <v>0.72</v>
      </c>
      <c r="I30" s="198">
        <f t="shared" si="3"/>
        <v>18.72</v>
      </c>
      <c r="J30" s="25"/>
    </row>
    <row r="31" spans="1:10">
      <c r="A31" s="38">
        <v>0.09</v>
      </c>
      <c r="B31" s="29" t="s">
        <v>13</v>
      </c>
      <c r="C31" s="39">
        <v>0.34</v>
      </c>
      <c r="D31" s="25">
        <v>1.47</v>
      </c>
      <c r="E31" s="93">
        <f t="shared" si="0"/>
        <v>1.81</v>
      </c>
      <c r="F31" s="94">
        <f t="shared" si="4"/>
        <v>15.45</v>
      </c>
      <c r="G31" s="95">
        <v>0.8</v>
      </c>
      <c r="H31" s="96">
        <f t="shared" si="2"/>
        <v>0.72239999999999993</v>
      </c>
      <c r="I31" s="198">
        <f t="shared" si="3"/>
        <v>18.782399999999999</v>
      </c>
      <c r="J31" s="25"/>
    </row>
    <row r="32" spans="1:10">
      <c r="A32" s="41">
        <v>0.09</v>
      </c>
      <c r="B32" s="42" t="s">
        <v>7</v>
      </c>
      <c r="C32" s="39">
        <v>0.56999999999999995</v>
      </c>
      <c r="D32" s="25">
        <v>1.47</v>
      </c>
      <c r="E32" s="93">
        <f t="shared" si="0"/>
        <v>2.04</v>
      </c>
      <c r="F32" s="94">
        <f t="shared" si="4"/>
        <v>15.45</v>
      </c>
      <c r="G32" s="95">
        <v>1.05</v>
      </c>
      <c r="H32" s="96">
        <f t="shared" si="2"/>
        <v>0.74159999999999993</v>
      </c>
      <c r="I32" s="198">
        <f t="shared" si="3"/>
        <v>19.281600000000001</v>
      </c>
      <c r="J32" s="25"/>
    </row>
    <row r="33" spans="1:10">
      <c r="A33" s="38">
        <v>0.09</v>
      </c>
      <c r="B33" s="29" t="s">
        <v>8</v>
      </c>
      <c r="C33" s="39">
        <v>0.85</v>
      </c>
      <c r="D33" s="25">
        <v>2.94</v>
      </c>
      <c r="E33" s="93">
        <f t="shared" si="0"/>
        <v>3.79</v>
      </c>
      <c r="F33" s="94">
        <f t="shared" si="4"/>
        <v>15.45</v>
      </c>
      <c r="G33" s="95">
        <v>1.1200000000000001</v>
      </c>
      <c r="H33" s="96">
        <f t="shared" si="2"/>
        <v>0.81440000000000001</v>
      </c>
      <c r="I33" s="198">
        <f t="shared" si="3"/>
        <v>21.174399999999999</v>
      </c>
      <c r="J33" s="25"/>
    </row>
    <row r="34" spans="1:10">
      <c r="A34" s="38">
        <v>0.1</v>
      </c>
      <c r="B34" s="29" t="s">
        <v>12</v>
      </c>
      <c r="C34" s="39">
        <v>0.13</v>
      </c>
      <c r="D34" s="25">
        <v>1.47</v>
      </c>
      <c r="E34" s="93">
        <f t="shared" si="0"/>
        <v>1.6</v>
      </c>
      <c r="F34" s="94">
        <f t="shared" si="4"/>
        <v>15.45</v>
      </c>
      <c r="G34" s="95">
        <v>0.63</v>
      </c>
      <c r="H34" s="96">
        <f t="shared" si="2"/>
        <v>0.70719999999999994</v>
      </c>
      <c r="I34" s="198">
        <f t="shared" si="3"/>
        <v>18.3872</v>
      </c>
      <c r="J34" s="25"/>
    </row>
    <row r="35" spans="1:10">
      <c r="A35" s="38">
        <v>0.1</v>
      </c>
      <c r="B35" s="29" t="s">
        <v>9</v>
      </c>
      <c r="C35" s="39">
        <v>0.19</v>
      </c>
      <c r="D35" s="25">
        <v>1.47</v>
      </c>
      <c r="E35" s="93">
        <f t="shared" si="0"/>
        <v>1.66</v>
      </c>
      <c r="F35" s="94">
        <f t="shared" si="4"/>
        <v>15.45</v>
      </c>
      <c r="G35" s="95">
        <v>0.74</v>
      </c>
      <c r="H35" s="96">
        <f t="shared" si="2"/>
        <v>0.71399999999999997</v>
      </c>
      <c r="I35" s="198">
        <f t="shared" si="3"/>
        <v>18.564</v>
      </c>
      <c r="J35" s="25"/>
    </row>
    <row r="36" spans="1:10">
      <c r="A36" s="38">
        <v>0.1</v>
      </c>
      <c r="B36" s="29" t="s">
        <v>6</v>
      </c>
      <c r="C36" s="39">
        <v>0.32</v>
      </c>
      <c r="D36" s="25">
        <v>1.47</v>
      </c>
      <c r="E36" s="93">
        <f t="shared" si="0"/>
        <v>1.79</v>
      </c>
      <c r="F36" s="94">
        <f t="shared" si="4"/>
        <v>15.45</v>
      </c>
      <c r="G36" s="95">
        <v>0.8</v>
      </c>
      <c r="H36" s="96">
        <f t="shared" si="2"/>
        <v>0.72160000000000002</v>
      </c>
      <c r="I36" s="198">
        <f t="shared" si="3"/>
        <v>18.761600000000001</v>
      </c>
      <c r="J36" s="25"/>
    </row>
    <row r="37" spans="1:10">
      <c r="A37" s="38">
        <v>0.1</v>
      </c>
      <c r="B37" s="29" t="s">
        <v>13</v>
      </c>
      <c r="C37" s="39">
        <v>0.38</v>
      </c>
      <c r="D37" s="25">
        <v>1.47</v>
      </c>
      <c r="E37" s="93">
        <f t="shared" si="0"/>
        <v>1.85</v>
      </c>
      <c r="F37" s="94">
        <f t="shared" si="4"/>
        <v>15.45</v>
      </c>
      <c r="G37" s="95">
        <v>0.8</v>
      </c>
      <c r="H37" s="96">
        <f t="shared" si="2"/>
        <v>0.72400000000000009</v>
      </c>
      <c r="I37" s="198">
        <f t="shared" si="3"/>
        <v>18.824000000000002</v>
      </c>
      <c r="J37" s="25"/>
    </row>
    <row r="38" spans="1:10">
      <c r="A38" s="38">
        <v>0.1</v>
      </c>
      <c r="B38" s="29" t="s">
        <v>7</v>
      </c>
      <c r="C38" s="39">
        <v>0.63</v>
      </c>
      <c r="D38" s="25">
        <v>1.47</v>
      </c>
      <c r="E38" s="93">
        <f t="shared" si="0"/>
        <v>2.1</v>
      </c>
      <c r="F38" s="94">
        <f t="shared" si="4"/>
        <v>15.45</v>
      </c>
      <c r="G38" s="95">
        <v>1.05</v>
      </c>
      <c r="H38" s="96">
        <f t="shared" si="2"/>
        <v>0.74400000000000011</v>
      </c>
      <c r="I38" s="198">
        <f t="shared" si="3"/>
        <v>19.344000000000001</v>
      </c>
      <c r="J38" s="25"/>
    </row>
    <row r="39" spans="1:10">
      <c r="A39" s="38">
        <v>0.1</v>
      </c>
      <c r="B39" s="29" t="s">
        <v>5</v>
      </c>
      <c r="C39" s="39">
        <v>1.58</v>
      </c>
      <c r="D39" s="25">
        <v>4.41</v>
      </c>
      <c r="E39" s="93">
        <f t="shared" si="0"/>
        <v>5.99</v>
      </c>
      <c r="F39" s="94">
        <f t="shared" si="4"/>
        <v>15.45</v>
      </c>
      <c r="G39" s="95">
        <v>1.52</v>
      </c>
      <c r="H39" s="96">
        <f t="shared" si="2"/>
        <v>0.91839999999999988</v>
      </c>
      <c r="I39" s="198">
        <f t="shared" si="3"/>
        <v>23.878399999999999</v>
      </c>
      <c r="J39" s="25"/>
    </row>
    <row r="40" spans="1:10" ht="18.75" customHeight="1">
      <c r="A40" s="161" t="s">
        <v>14</v>
      </c>
      <c r="B40" s="197"/>
      <c r="C40" s="162"/>
      <c r="D40" s="201"/>
      <c r="E40" s="74"/>
      <c r="I40" s="37"/>
      <c r="J40" s="162"/>
    </row>
    <row r="41" spans="1:10" ht="51">
      <c r="A41" s="50" t="s">
        <v>14</v>
      </c>
      <c r="B41" s="51" t="s">
        <v>15</v>
      </c>
      <c r="C41" s="51" t="s">
        <v>71</v>
      </c>
      <c r="D41" s="51" t="s">
        <v>72</v>
      </c>
      <c r="E41" s="50"/>
      <c r="F41" s="51" t="s">
        <v>16</v>
      </c>
      <c r="G41" s="51" t="s">
        <v>2</v>
      </c>
      <c r="H41" s="50"/>
      <c r="I41" s="47" t="s">
        <v>3</v>
      </c>
      <c r="J41" s="47" t="s">
        <v>80</v>
      </c>
    </row>
    <row r="42" spans="1:10">
      <c r="A42" s="44">
        <v>2E-3</v>
      </c>
      <c r="B42" s="29" t="s">
        <v>17</v>
      </c>
      <c r="C42" s="28">
        <v>0.92</v>
      </c>
      <c r="D42" s="26">
        <v>1.47</v>
      </c>
      <c r="E42" s="93">
        <f t="shared" ref="E42:E47" si="5">SUM(C42:D42)</f>
        <v>2.39</v>
      </c>
      <c r="F42" s="94">
        <f t="shared" ref="F42:F47" si="6">5*A$2</f>
        <v>15.45</v>
      </c>
      <c r="G42" s="95">
        <v>0.63</v>
      </c>
      <c r="H42" s="96">
        <f t="shared" ref="H42:H47" si="7">((C42+D42+F42+G42)*4)/100</f>
        <v>0.7387999999999999</v>
      </c>
      <c r="I42" s="198">
        <f t="shared" ref="I42:I47" si="8">(C42+D42+F42+G42)*1.04</f>
        <v>19.2088</v>
      </c>
      <c r="J42" s="75" t="s">
        <v>79</v>
      </c>
    </row>
    <row r="43" spans="1:10" ht="12.75" customHeight="1">
      <c r="A43" s="44">
        <v>2E-3</v>
      </c>
      <c r="B43" s="29" t="s">
        <v>18</v>
      </c>
      <c r="C43" s="28">
        <v>1.38</v>
      </c>
      <c r="D43" s="26">
        <v>1.47</v>
      </c>
      <c r="E43" s="93">
        <f t="shared" si="5"/>
        <v>2.8499999999999996</v>
      </c>
      <c r="F43" s="94">
        <f t="shared" si="6"/>
        <v>15.45</v>
      </c>
      <c r="G43" s="95">
        <v>0.74</v>
      </c>
      <c r="H43" s="96">
        <f t="shared" si="7"/>
        <v>0.76159999999999983</v>
      </c>
      <c r="I43" s="198">
        <f t="shared" si="8"/>
        <v>19.801599999999997</v>
      </c>
      <c r="J43" s="75" t="s">
        <v>79</v>
      </c>
    </row>
    <row r="44" spans="1:10">
      <c r="A44" s="44">
        <v>2E-3</v>
      </c>
      <c r="B44" s="29" t="s">
        <v>19</v>
      </c>
      <c r="C44" s="28">
        <v>2.2999999999999998</v>
      </c>
      <c r="D44" s="26">
        <v>1.47</v>
      </c>
      <c r="E44" s="93">
        <f t="shared" si="5"/>
        <v>3.7699999999999996</v>
      </c>
      <c r="F44" s="94">
        <f t="shared" si="6"/>
        <v>15.45</v>
      </c>
      <c r="G44" s="95">
        <v>0.8</v>
      </c>
      <c r="H44" s="96">
        <f t="shared" si="7"/>
        <v>0.80079999999999996</v>
      </c>
      <c r="I44" s="198">
        <f t="shared" si="8"/>
        <v>20.820800000000002</v>
      </c>
      <c r="J44" s="75" t="s">
        <v>79</v>
      </c>
    </row>
    <row r="45" spans="1:10">
      <c r="A45" s="44">
        <v>2E-3</v>
      </c>
      <c r="B45" s="29" t="s">
        <v>69</v>
      </c>
      <c r="C45" s="28">
        <v>2.76</v>
      </c>
      <c r="D45" s="26">
        <v>1.47</v>
      </c>
      <c r="E45" s="93">
        <f t="shared" si="5"/>
        <v>4.2299999999999995</v>
      </c>
      <c r="F45" s="94">
        <f t="shared" si="6"/>
        <v>15.45</v>
      </c>
      <c r="G45" s="95">
        <v>0.8</v>
      </c>
      <c r="H45" s="96">
        <f t="shared" si="7"/>
        <v>0.81920000000000004</v>
      </c>
      <c r="I45" s="198">
        <f t="shared" si="8"/>
        <v>21.299200000000003</v>
      </c>
      <c r="J45" s="75" t="s">
        <v>79</v>
      </c>
    </row>
    <row r="46" spans="1:10">
      <c r="A46" s="44">
        <v>2E-3</v>
      </c>
      <c r="B46" s="29" t="s">
        <v>20</v>
      </c>
      <c r="C46" s="28">
        <v>4.5999999999999996</v>
      </c>
      <c r="D46" s="26">
        <v>1.47</v>
      </c>
      <c r="E46" s="93">
        <f t="shared" si="5"/>
        <v>6.0699999999999994</v>
      </c>
      <c r="F46" s="94">
        <f t="shared" si="6"/>
        <v>15.45</v>
      </c>
      <c r="G46" s="95">
        <v>1.05</v>
      </c>
      <c r="H46" s="96">
        <f t="shared" si="7"/>
        <v>0.90280000000000005</v>
      </c>
      <c r="I46" s="198">
        <f t="shared" si="8"/>
        <v>23.472799999999999</v>
      </c>
      <c r="J46" s="75" t="s">
        <v>79</v>
      </c>
    </row>
    <row r="47" spans="1:10">
      <c r="A47" s="44">
        <v>2E-3</v>
      </c>
      <c r="B47" s="29" t="s">
        <v>21</v>
      </c>
      <c r="C47" s="28">
        <v>9.1999999999999993</v>
      </c>
      <c r="D47" s="25">
        <v>2.94</v>
      </c>
      <c r="E47" s="93">
        <f t="shared" si="5"/>
        <v>12.139999999999999</v>
      </c>
      <c r="F47" s="94">
        <f t="shared" si="6"/>
        <v>15.45</v>
      </c>
      <c r="G47" s="95">
        <v>1.1200000000000001</v>
      </c>
      <c r="H47" s="96">
        <f t="shared" si="7"/>
        <v>1.1483999999999999</v>
      </c>
      <c r="I47" s="198">
        <f t="shared" si="8"/>
        <v>29.8584</v>
      </c>
      <c r="J47" s="75" t="s">
        <v>79</v>
      </c>
    </row>
    <row r="48" spans="1:10" ht="37.5">
      <c r="A48" s="161" t="s">
        <v>73</v>
      </c>
      <c r="B48" s="197"/>
      <c r="C48" s="162"/>
      <c r="D48" s="201"/>
      <c r="E48" s="91"/>
      <c r="H48" s="28"/>
      <c r="I48" s="37"/>
      <c r="J48" s="162"/>
    </row>
    <row r="49" spans="1:15" ht="51">
      <c r="A49" s="50" t="s">
        <v>73</v>
      </c>
      <c r="B49" s="51" t="s">
        <v>15</v>
      </c>
      <c r="C49" s="51" t="s">
        <v>71</v>
      </c>
      <c r="D49" s="51" t="s">
        <v>72</v>
      </c>
      <c r="E49" s="50"/>
      <c r="F49" s="51" t="s">
        <v>16</v>
      </c>
      <c r="G49" s="51" t="s">
        <v>2</v>
      </c>
      <c r="H49" s="50"/>
      <c r="I49" s="47" t="s">
        <v>3</v>
      </c>
      <c r="J49" s="47" t="s">
        <v>80</v>
      </c>
    </row>
    <row r="50" spans="1:15" ht="15">
      <c r="A50" s="44">
        <v>0.02</v>
      </c>
      <c r="B50" s="29" t="s">
        <v>17</v>
      </c>
      <c r="C50" s="45">
        <v>2.74</v>
      </c>
      <c r="D50" s="26">
        <v>1.47</v>
      </c>
      <c r="E50" s="93">
        <f t="shared" ref="E50:E55" si="9">SUM(C50:D50)</f>
        <v>4.21</v>
      </c>
      <c r="F50" s="94">
        <f t="shared" ref="F50:F55" si="10">5*A$2</f>
        <v>15.45</v>
      </c>
      <c r="G50" s="95">
        <v>0.63</v>
      </c>
      <c r="H50" s="96">
        <f t="shared" ref="H50:H55" si="11">((C50+D50+F50+G50)*4)/100</f>
        <v>0.81159999999999999</v>
      </c>
      <c r="I50" s="198">
        <f>(C50+D50+F50+G50)*1.04</f>
        <v>21.101600000000001</v>
      </c>
      <c r="J50" s="75" t="s">
        <v>79</v>
      </c>
    </row>
    <row r="51" spans="1:15">
      <c r="A51" s="44">
        <v>0.02</v>
      </c>
      <c r="B51" s="29" t="s">
        <v>18</v>
      </c>
      <c r="C51" s="26">
        <v>4.1100000000000003</v>
      </c>
      <c r="D51" s="26">
        <v>1.47</v>
      </c>
      <c r="E51" s="93">
        <f t="shared" si="9"/>
        <v>5.58</v>
      </c>
      <c r="F51" s="94">
        <f t="shared" si="10"/>
        <v>15.45</v>
      </c>
      <c r="G51" s="95">
        <v>0.74</v>
      </c>
      <c r="H51" s="96">
        <f t="shared" si="11"/>
        <v>0.87080000000000002</v>
      </c>
      <c r="I51" s="198">
        <f>(C51+D51+F51+G51)*1.04</f>
        <v>22.640799999999999</v>
      </c>
      <c r="J51" s="75" t="s">
        <v>79</v>
      </c>
    </row>
    <row r="52" spans="1:15">
      <c r="A52" s="44">
        <v>0.02</v>
      </c>
      <c r="B52" s="29" t="s">
        <v>19</v>
      </c>
      <c r="C52" s="28">
        <v>6.85</v>
      </c>
      <c r="D52" s="26">
        <v>1.47</v>
      </c>
      <c r="E52" s="93">
        <f t="shared" si="9"/>
        <v>8.32</v>
      </c>
      <c r="F52" s="94">
        <f t="shared" si="10"/>
        <v>15.45</v>
      </c>
      <c r="G52" s="95">
        <v>0.8</v>
      </c>
      <c r="H52" s="96">
        <f t="shared" si="11"/>
        <v>0.98280000000000001</v>
      </c>
      <c r="I52" s="198">
        <f>(C52+D52+F52+G52)*1.04</f>
        <v>25.552800000000001</v>
      </c>
      <c r="J52" s="75" t="s">
        <v>79</v>
      </c>
      <c r="O52" s="193"/>
    </row>
    <row r="53" spans="1:15">
      <c r="A53" s="44">
        <v>0.02</v>
      </c>
      <c r="B53" s="29" t="s">
        <v>69</v>
      </c>
      <c r="C53" s="28">
        <v>8.2200000000000006</v>
      </c>
      <c r="D53" s="26">
        <v>1.47</v>
      </c>
      <c r="E53" s="93">
        <f t="shared" si="9"/>
        <v>9.6900000000000013</v>
      </c>
      <c r="F53" s="94">
        <f t="shared" si="10"/>
        <v>15.45</v>
      </c>
      <c r="G53" s="95">
        <v>0.8</v>
      </c>
      <c r="H53" s="96">
        <f t="shared" si="11"/>
        <v>1.0376000000000001</v>
      </c>
      <c r="I53" s="198">
        <v>26.98</v>
      </c>
      <c r="J53" s="75" t="s">
        <v>79</v>
      </c>
      <c r="L53" s="193"/>
      <c r="M53" s="193"/>
    </row>
    <row r="54" spans="1:15">
      <c r="A54" s="44">
        <v>0.02</v>
      </c>
      <c r="B54" s="29" t="s">
        <v>20</v>
      </c>
      <c r="C54" s="28">
        <v>13.7</v>
      </c>
      <c r="D54" s="26">
        <v>1.47</v>
      </c>
      <c r="E54" s="93">
        <f t="shared" si="9"/>
        <v>15.17</v>
      </c>
      <c r="F54" s="94">
        <f t="shared" si="10"/>
        <v>15.45</v>
      </c>
      <c r="G54" s="95">
        <v>1.05</v>
      </c>
      <c r="H54" s="96">
        <f t="shared" si="11"/>
        <v>1.2667999999999999</v>
      </c>
      <c r="I54" s="198">
        <f>(C54+D54+F54+G54)*1.04</f>
        <v>32.936799999999998</v>
      </c>
      <c r="J54" s="75" t="s">
        <v>79</v>
      </c>
      <c r="O54" s="193"/>
    </row>
    <row r="55" spans="1:15">
      <c r="A55" s="44">
        <v>0.02</v>
      </c>
      <c r="B55" s="29" t="s">
        <v>21</v>
      </c>
      <c r="C55" s="28">
        <v>27.39</v>
      </c>
      <c r="D55" s="25">
        <v>2.94</v>
      </c>
      <c r="E55" s="93">
        <f t="shared" si="9"/>
        <v>30.330000000000002</v>
      </c>
      <c r="F55" s="94">
        <f t="shared" si="10"/>
        <v>15.45</v>
      </c>
      <c r="G55" s="95">
        <v>1.1200000000000001</v>
      </c>
      <c r="H55" s="96">
        <f t="shared" si="11"/>
        <v>1.8759999999999999</v>
      </c>
      <c r="I55" s="198">
        <f>(C55+D55+F55+G55)*1.04</f>
        <v>48.776000000000003</v>
      </c>
      <c r="J55" s="75" t="s">
        <v>79</v>
      </c>
      <c r="L55" s="193"/>
    </row>
    <row r="56" spans="1:15">
      <c r="A56"/>
      <c r="C56" s="21"/>
      <c r="J56" s="33"/>
    </row>
    <row r="57" spans="1:15" ht="51">
      <c r="A57" t="s">
        <v>276</v>
      </c>
      <c r="C57" s="21"/>
      <c r="J57" s="47" t="s">
        <v>80</v>
      </c>
    </row>
    <row r="58" spans="1:15">
      <c r="A58" s="101">
        <v>0.03</v>
      </c>
      <c r="B58" s="165" t="s">
        <v>168</v>
      </c>
      <c r="C58" s="32">
        <v>19.350000000000001</v>
      </c>
      <c r="D58" s="26">
        <v>1.47</v>
      </c>
      <c r="E58" s="96">
        <f t="shared" ref="E58" si="12">SUM(B58:D58)</f>
        <v>20.82</v>
      </c>
      <c r="F58" s="23">
        <f t="shared" ref="F58" si="13">A$2*5</f>
        <v>15.45</v>
      </c>
      <c r="G58" s="98">
        <v>1.05</v>
      </c>
      <c r="H58" s="96">
        <f>((C58+D58+F58+G58)*4)/100</f>
        <v>1.4927999999999997</v>
      </c>
      <c r="I58" s="198">
        <f t="shared" ref="I58" si="14">(C58+D58+F58+G58)*1.04</f>
        <v>38.812799999999996</v>
      </c>
      <c r="J58" s="75" t="s">
        <v>79</v>
      </c>
    </row>
    <row r="59" spans="1:15">
      <c r="A59" s="101">
        <v>0.02</v>
      </c>
      <c r="B59" s="98" t="s">
        <v>285</v>
      </c>
      <c r="C59" s="186">
        <v>6.45</v>
      </c>
      <c r="D59" s="26">
        <v>1.47</v>
      </c>
      <c r="E59" s="93">
        <f t="shared" ref="E59" si="15">SUM(C59:D59)</f>
        <v>7.92</v>
      </c>
      <c r="F59" s="94">
        <f t="shared" ref="F59" si="16">5*A$2</f>
        <v>15.45</v>
      </c>
      <c r="G59" s="95">
        <v>0.8</v>
      </c>
      <c r="H59" s="96">
        <f t="shared" ref="H59" si="17">((C59+D59+F59+G59)*4)/100</f>
        <v>0.96679999999999988</v>
      </c>
      <c r="I59" s="198">
        <f>(C59+D59+F59+G59)*1.04</f>
        <v>25.136799999999997</v>
      </c>
      <c r="J59" s="75" t="s">
        <v>79</v>
      </c>
    </row>
    <row r="60" spans="1:15" ht="20.25" customHeight="1">
      <c r="A60" s="101">
        <v>0.02</v>
      </c>
      <c r="B60" s="26" t="s">
        <v>69</v>
      </c>
      <c r="C60" s="32">
        <v>7.74</v>
      </c>
      <c r="D60" s="26">
        <v>1.47</v>
      </c>
      <c r="E60" s="32"/>
      <c r="F60" s="26">
        <v>15.45</v>
      </c>
      <c r="G60" s="26">
        <v>0.8</v>
      </c>
      <c r="H60" s="32"/>
      <c r="I60" s="32">
        <v>26.48</v>
      </c>
      <c r="J60" s="26"/>
    </row>
    <row r="61" spans="1:15" ht="20.25" customHeight="1">
      <c r="C61" s="21"/>
      <c r="J61" s="33"/>
    </row>
    <row r="69" ht="36" customHeight="1"/>
  </sheetData>
  <mergeCells count="1">
    <mergeCell ref="A1:J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A3" sqref="A3"/>
    </sheetView>
  </sheetViews>
  <sheetFormatPr baseColWidth="10" defaultColWidth="11.42578125" defaultRowHeight="12.75"/>
  <cols>
    <col min="1" max="1" width="12.28515625" style="21" customWidth="1"/>
    <col min="2" max="2" width="6.28515625" style="33" customWidth="1"/>
    <col min="3" max="3" width="4.42578125" style="21" customWidth="1"/>
    <col min="4" max="5" width="5.7109375" style="21" customWidth="1"/>
    <col min="6" max="6" width="6" style="21" customWidth="1"/>
    <col min="7" max="7" width="6.28515625" style="21" customWidth="1"/>
    <col min="8" max="8" width="5.28515625" style="21" customWidth="1"/>
    <col min="9" max="9" width="6.7109375" style="21" customWidth="1"/>
    <col min="10" max="10" width="9.28515625" style="21" customWidth="1"/>
    <col min="11" max="16384" width="11.42578125" style="21"/>
  </cols>
  <sheetData>
    <row r="1" spans="1:11" ht="28.5">
      <c r="A1" s="58" t="s">
        <v>82</v>
      </c>
      <c r="B1" s="20"/>
      <c r="C1" s="20"/>
      <c r="D1" s="20"/>
      <c r="E1" s="20"/>
      <c r="F1" s="20"/>
      <c r="G1" s="20"/>
      <c r="H1" s="20"/>
      <c r="I1" s="20"/>
      <c r="J1" s="20"/>
    </row>
    <row r="2" spans="1:11">
      <c r="A2" s="21">
        <v>3.09</v>
      </c>
    </row>
    <row r="3" spans="1:11" s="59" customFormat="1" ht="64.5">
      <c r="A3" s="99" t="s">
        <v>170</v>
      </c>
      <c r="B3" s="51" t="s">
        <v>51</v>
      </c>
      <c r="C3" s="102" t="s">
        <v>171</v>
      </c>
      <c r="D3" s="50" t="s">
        <v>71</v>
      </c>
      <c r="E3" s="50" t="s">
        <v>72</v>
      </c>
      <c r="F3" s="51" t="s">
        <v>108</v>
      </c>
      <c r="G3" s="50" t="s">
        <v>1</v>
      </c>
      <c r="H3" s="50" t="s">
        <v>2</v>
      </c>
      <c r="I3" s="51" t="s">
        <v>167</v>
      </c>
      <c r="J3" s="50" t="s">
        <v>3</v>
      </c>
    </row>
    <row r="4" spans="1:11">
      <c r="A4" s="100">
        <v>5.0000000000000001E-4</v>
      </c>
      <c r="B4" s="98" t="s">
        <v>83</v>
      </c>
      <c r="C4" s="103"/>
      <c r="D4" s="28">
        <v>0.06</v>
      </c>
      <c r="E4" s="26">
        <v>0.4</v>
      </c>
      <c r="F4" s="74">
        <f t="shared" ref="F4:F12" si="0">SUM(D4:E4)</f>
        <v>0.46</v>
      </c>
      <c r="G4" s="60">
        <f>PRODUCT(A$2*9)</f>
        <v>27.81</v>
      </c>
      <c r="H4" s="26">
        <v>0.9</v>
      </c>
      <c r="I4" s="28">
        <f t="shared" ref="I4:I12" si="1">((D4+E4+G4+H4)*4)/100</f>
        <v>1.1667999999999998</v>
      </c>
      <c r="J4" s="96">
        <f t="shared" ref="J4:J12" si="2">(D4+E4+G4+H4)*1.04</f>
        <v>30.3368</v>
      </c>
      <c r="K4" s="33"/>
    </row>
    <row r="5" spans="1:11">
      <c r="A5" s="100">
        <v>5.0000000000000001E-4</v>
      </c>
      <c r="B5" s="98" t="s">
        <v>84</v>
      </c>
      <c r="C5" s="26"/>
      <c r="D5" s="28">
        <v>0.11</v>
      </c>
      <c r="E5" s="26">
        <v>0.4</v>
      </c>
      <c r="F5" s="74">
        <f t="shared" si="0"/>
        <v>0.51</v>
      </c>
      <c r="G5" s="60">
        <f t="shared" ref="G5:G12" si="3">PRODUCT(A$2*9)</f>
        <v>27.81</v>
      </c>
      <c r="H5" s="26">
        <v>0.9</v>
      </c>
      <c r="I5" s="28">
        <f t="shared" si="1"/>
        <v>1.1688000000000001</v>
      </c>
      <c r="J5" s="96">
        <f t="shared" si="2"/>
        <v>30.3888</v>
      </c>
    </row>
    <row r="6" spans="1:11">
      <c r="A6" s="100">
        <v>1E-3</v>
      </c>
      <c r="B6" s="98" t="s">
        <v>85</v>
      </c>
      <c r="C6" s="26"/>
      <c r="D6" s="28">
        <v>0.13</v>
      </c>
      <c r="E6" s="26">
        <v>0.4</v>
      </c>
      <c r="F6" s="74">
        <f t="shared" si="0"/>
        <v>0.53</v>
      </c>
      <c r="G6" s="60">
        <f t="shared" si="3"/>
        <v>27.81</v>
      </c>
      <c r="H6" s="26">
        <v>0.9</v>
      </c>
      <c r="I6" s="28">
        <f t="shared" si="1"/>
        <v>1.1696</v>
      </c>
      <c r="J6" s="96">
        <f t="shared" si="2"/>
        <v>30.409600000000001</v>
      </c>
    </row>
    <row r="7" spans="1:11">
      <c r="A7" s="100">
        <v>1E-3</v>
      </c>
      <c r="B7" s="98" t="s">
        <v>84</v>
      </c>
      <c r="C7" s="26"/>
      <c r="D7" s="28">
        <v>0.22</v>
      </c>
      <c r="E7" s="26">
        <v>0.4</v>
      </c>
      <c r="F7" s="74">
        <f t="shared" si="0"/>
        <v>0.62</v>
      </c>
      <c r="G7" s="60">
        <f t="shared" si="3"/>
        <v>27.81</v>
      </c>
      <c r="H7" s="26">
        <v>0.9</v>
      </c>
      <c r="I7" s="28">
        <f t="shared" si="1"/>
        <v>1.1732</v>
      </c>
      <c r="J7" s="96">
        <f t="shared" si="2"/>
        <v>30.5032</v>
      </c>
    </row>
    <row r="8" spans="1:11">
      <c r="A8" s="100">
        <v>2E-3</v>
      </c>
      <c r="B8" s="98" t="s">
        <v>84</v>
      </c>
      <c r="C8" s="26"/>
      <c r="D8" s="26">
        <v>0.43</v>
      </c>
      <c r="E8" s="26">
        <v>0.4</v>
      </c>
      <c r="F8" s="74">
        <f t="shared" si="0"/>
        <v>0.83000000000000007</v>
      </c>
      <c r="G8" s="60">
        <f t="shared" si="3"/>
        <v>27.81</v>
      </c>
      <c r="H8" s="26">
        <v>0.9</v>
      </c>
      <c r="I8" s="28">
        <f t="shared" si="1"/>
        <v>1.1816</v>
      </c>
      <c r="J8" s="96">
        <f t="shared" si="2"/>
        <v>30.721599999999999</v>
      </c>
    </row>
    <row r="9" spans="1:11">
      <c r="A9" s="100">
        <v>5.0000000000000001E-3</v>
      </c>
      <c r="B9" s="98" t="s">
        <v>85</v>
      </c>
      <c r="C9" s="26"/>
      <c r="D9" s="26">
        <v>0.65</v>
      </c>
      <c r="E9" s="26">
        <v>0.4</v>
      </c>
      <c r="F9" s="74">
        <f t="shared" si="0"/>
        <v>1.05</v>
      </c>
      <c r="G9" s="60">
        <f t="shared" si="3"/>
        <v>27.81</v>
      </c>
      <c r="H9" s="26">
        <v>0.9</v>
      </c>
      <c r="I9" s="28">
        <f t="shared" si="1"/>
        <v>1.1903999999999999</v>
      </c>
      <c r="J9" s="96">
        <f t="shared" si="2"/>
        <v>30.950399999999998</v>
      </c>
    </row>
    <row r="10" spans="1:11">
      <c r="A10" s="100">
        <v>5.0000000000000001E-3</v>
      </c>
      <c r="B10" s="98" t="s">
        <v>84</v>
      </c>
      <c r="C10" s="26"/>
      <c r="D10" s="26">
        <v>1.08</v>
      </c>
      <c r="E10" s="26">
        <v>0.4</v>
      </c>
      <c r="F10" s="74">
        <f t="shared" si="0"/>
        <v>1.48</v>
      </c>
      <c r="G10" s="60">
        <f t="shared" si="3"/>
        <v>27.81</v>
      </c>
      <c r="H10" s="26">
        <v>0.9</v>
      </c>
      <c r="I10" s="28">
        <f t="shared" si="1"/>
        <v>1.2076</v>
      </c>
      <c r="J10" s="96">
        <f t="shared" si="2"/>
        <v>31.397599999999997</v>
      </c>
    </row>
    <row r="11" spans="1:11">
      <c r="A11" s="101">
        <v>0.01</v>
      </c>
      <c r="B11" s="98" t="s">
        <v>85</v>
      </c>
      <c r="C11" s="26"/>
      <c r="D11" s="26">
        <v>1.29</v>
      </c>
      <c r="E11" s="26">
        <v>0.4</v>
      </c>
      <c r="F11" s="74">
        <f t="shared" si="0"/>
        <v>1.69</v>
      </c>
      <c r="G11" s="60">
        <f t="shared" si="3"/>
        <v>27.81</v>
      </c>
      <c r="H11" s="26">
        <v>0.9</v>
      </c>
      <c r="I11" s="28">
        <f t="shared" si="1"/>
        <v>1.216</v>
      </c>
      <c r="J11" s="96">
        <f t="shared" si="2"/>
        <v>31.616</v>
      </c>
    </row>
    <row r="12" spans="1:11">
      <c r="A12" s="101">
        <v>0.01</v>
      </c>
      <c r="B12" s="98" t="s">
        <v>84</v>
      </c>
      <c r="C12" s="26"/>
      <c r="D12" s="26">
        <v>2.16</v>
      </c>
      <c r="E12" s="26">
        <v>0.4</v>
      </c>
      <c r="F12" s="28">
        <f t="shared" si="0"/>
        <v>2.56</v>
      </c>
      <c r="G12" s="60">
        <f t="shared" si="3"/>
        <v>27.81</v>
      </c>
      <c r="H12" s="26">
        <v>0.9</v>
      </c>
      <c r="I12" s="28">
        <f t="shared" si="1"/>
        <v>1.2507999999999999</v>
      </c>
      <c r="J12" s="96">
        <f t="shared" si="2"/>
        <v>32.520799999999994</v>
      </c>
    </row>
    <row r="13" spans="1:11">
      <c r="A13" s="1"/>
      <c r="B13" s="26"/>
      <c r="C13" s="26"/>
      <c r="D13" s="32"/>
      <c r="E13" s="32"/>
      <c r="F13" s="32"/>
      <c r="G13" s="32"/>
      <c r="H13" s="32"/>
      <c r="I13" s="32"/>
      <c r="J13" s="32"/>
    </row>
    <row r="14" spans="1:11" ht="15.75">
      <c r="A14" s="109" t="s">
        <v>172</v>
      </c>
      <c r="B14" s="26" t="s">
        <v>267</v>
      </c>
      <c r="C14" s="32"/>
      <c r="D14" s="26">
        <v>0.01</v>
      </c>
      <c r="E14" s="26">
        <v>0.4</v>
      </c>
      <c r="F14" s="26">
        <f>SUM(D14:E14)</f>
        <v>0.41000000000000003</v>
      </c>
      <c r="G14" s="60">
        <f>PRODUCT(A$2*9)</f>
        <v>27.81</v>
      </c>
      <c r="H14" s="26">
        <v>0.9</v>
      </c>
      <c r="I14" s="28">
        <f>((D14+E14+G14+H14)*4)/100</f>
        <v>1.1647999999999998</v>
      </c>
      <c r="J14" s="98">
        <f>(D14+E14+G14+H14)*1.04</f>
        <v>30.284799999999997</v>
      </c>
    </row>
    <row r="19" spans="1:1">
      <c r="A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E1" sqref="E1:E1048576"/>
    </sheetView>
  </sheetViews>
  <sheetFormatPr baseColWidth="10" defaultRowHeight="12.75"/>
  <cols>
    <col min="1" max="1" width="14.28515625" customWidth="1"/>
    <col min="2" max="2" width="7.7109375" customWidth="1"/>
    <col min="3" max="3" width="5.7109375" customWidth="1"/>
    <col min="4" max="4" width="7" customWidth="1"/>
    <col min="5" max="5" width="6.140625" style="21" customWidth="1"/>
    <col min="6" max="6" width="7" customWidth="1"/>
    <col min="7" max="7" width="6.7109375" customWidth="1"/>
    <col min="8" max="8" width="4.7109375" style="21" customWidth="1"/>
    <col min="9" max="9" width="6.140625" customWidth="1"/>
    <col min="10" max="10" width="5.42578125" customWidth="1"/>
    <col min="12" max="12" width="12.7109375" bestFit="1" customWidth="1"/>
  </cols>
  <sheetData>
    <row r="1" spans="1:11" ht="56.25" customHeight="1">
      <c r="A1" s="18"/>
      <c r="B1" s="56" t="s">
        <v>94</v>
      </c>
      <c r="C1" s="18"/>
      <c r="D1" s="18"/>
      <c r="E1" s="20"/>
      <c r="F1" s="18"/>
      <c r="G1" s="18"/>
      <c r="H1" s="18"/>
      <c r="I1" s="18"/>
      <c r="J1" s="19"/>
    </row>
    <row r="2" spans="1:11" s="57" customFormat="1" ht="56.25">
      <c r="A2" s="52">
        <v>3.09</v>
      </c>
      <c r="B2" s="52" t="s">
        <v>51</v>
      </c>
      <c r="C2" s="52" t="s">
        <v>71</v>
      </c>
      <c r="D2" s="52" t="s">
        <v>72</v>
      </c>
      <c r="E2" s="51" t="s">
        <v>108</v>
      </c>
      <c r="F2" s="54" t="s">
        <v>1</v>
      </c>
      <c r="G2" s="52" t="s">
        <v>2</v>
      </c>
      <c r="H2" s="48" t="s">
        <v>167</v>
      </c>
      <c r="I2" s="52" t="s">
        <v>3</v>
      </c>
      <c r="J2" s="113" t="s">
        <v>78</v>
      </c>
    </row>
    <row r="3" spans="1:11" s="57" customFormat="1" ht="23.25" customHeight="1">
      <c r="A3" s="110"/>
      <c r="B3" s="52"/>
      <c r="C3" s="52"/>
      <c r="D3" s="52"/>
      <c r="E3" s="51"/>
      <c r="F3" s="54"/>
      <c r="G3" s="52"/>
      <c r="H3" s="48"/>
      <c r="I3" s="52"/>
      <c r="J3" s="114"/>
    </row>
    <row r="4" spans="1:11" s="57" customFormat="1">
      <c r="A4" s="119" t="s">
        <v>183</v>
      </c>
      <c r="B4" s="120" t="s">
        <v>184</v>
      </c>
      <c r="C4" s="112">
        <v>0.49</v>
      </c>
      <c r="D4" s="112">
        <v>1.9</v>
      </c>
      <c r="E4" s="96">
        <f t="shared" ref="E4:E54" si="0">SUM(C4:D4)</f>
        <v>2.3899999999999997</v>
      </c>
      <c r="F4" s="117">
        <f>7*A$2</f>
        <v>21.63</v>
      </c>
      <c r="G4" s="118">
        <v>0.73</v>
      </c>
      <c r="H4" s="96">
        <f>((C4+D4+F4+G4)*4)/100</f>
        <v>0.99</v>
      </c>
      <c r="I4" s="105">
        <f t="shared" ref="I4:I54" si="1">(C4+D4+F4+G4)*1.04</f>
        <v>25.740000000000002</v>
      </c>
      <c r="J4" s="114" t="s">
        <v>79</v>
      </c>
    </row>
    <row r="5" spans="1:11" s="57" customFormat="1" ht="23.25" customHeight="1">
      <c r="A5" s="110" t="s">
        <v>180</v>
      </c>
      <c r="B5" s="52"/>
      <c r="C5" s="52"/>
      <c r="D5" s="52"/>
      <c r="E5" s="51"/>
      <c r="F5" s="54"/>
      <c r="G5" s="52"/>
      <c r="H5" s="48"/>
      <c r="I5" s="52"/>
      <c r="J5" s="114"/>
    </row>
    <row r="6" spans="1:11">
      <c r="A6" s="7" t="s">
        <v>58</v>
      </c>
      <c r="B6" s="14" t="s">
        <v>55</v>
      </c>
      <c r="C6" s="5">
        <v>0.23</v>
      </c>
      <c r="D6" s="2">
        <v>1.9</v>
      </c>
      <c r="E6" s="96">
        <f>SUM(C6:D6)</f>
        <v>2.13</v>
      </c>
      <c r="F6" s="117">
        <f t="shared" ref="F6:F15" si="2">7*A$2</f>
        <v>21.63</v>
      </c>
      <c r="G6" s="108">
        <v>0.73</v>
      </c>
      <c r="H6" s="96">
        <f t="shared" ref="H6:H15" si="3">((C6+D6+F6+G6)*4)/100</f>
        <v>0.97959999999999992</v>
      </c>
      <c r="I6" s="105">
        <f>(C6+D6+F6+G6)*1.04</f>
        <v>25.4696</v>
      </c>
      <c r="J6" s="115" t="s">
        <v>79</v>
      </c>
    </row>
    <row r="7" spans="1:11">
      <c r="A7" s="7" t="s">
        <v>52</v>
      </c>
      <c r="B7" s="14" t="s">
        <v>53</v>
      </c>
      <c r="C7" s="5">
        <v>0.38</v>
      </c>
      <c r="D7" s="2">
        <v>1.9</v>
      </c>
      <c r="E7" s="96">
        <f t="shared" si="0"/>
        <v>2.2799999999999998</v>
      </c>
      <c r="F7" s="117">
        <f t="shared" si="2"/>
        <v>21.63</v>
      </c>
      <c r="G7" s="108">
        <v>0.62</v>
      </c>
      <c r="H7" s="96">
        <f t="shared" si="3"/>
        <v>0.98120000000000007</v>
      </c>
      <c r="I7" s="105">
        <f t="shared" si="1"/>
        <v>25.511200000000002</v>
      </c>
      <c r="J7" s="115" t="s">
        <v>79</v>
      </c>
      <c r="K7" s="4"/>
    </row>
    <row r="8" spans="1:11">
      <c r="A8" s="7" t="s">
        <v>52</v>
      </c>
      <c r="B8" s="14" t="s">
        <v>54</v>
      </c>
      <c r="C8" s="5">
        <v>0.45</v>
      </c>
      <c r="D8" s="2">
        <v>1.9</v>
      </c>
      <c r="E8" s="96">
        <f t="shared" si="0"/>
        <v>2.35</v>
      </c>
      <c r="F8" s="117">
        <f t="shared" si="2"/>
        <v>21.63</v>
      </c>
      <c r="G8" s="108">
        <v>0.73</v>
      </c>
      <c r="H8" s="96">
        <f t="shared" si="3"/>
        <v>0.98840000000000006</v>
      </c>
      <c r="I8" s="105">
        <f t="shared" si="1"/>
        <v>25.698400000000003</v>
      </c>
      <c r="J8" s="115" t="s">
        <v>79</v>
      </c>
    </row>
    <row r="9" spans="1:11">
      <c r="A9" s="7" t="s">
        <v>52</v>
      </c>
      <c r="B9" s="14" t="s">
        <v>55</v>
      </c>
      <c r="C9" s="5">
        <v>0.76</v>
      </c>
      <c r="D9" s="2">
        <v>1.9</v>
      </c>
      <c r="E9" s="96">
        <f t="shared" si="0"/>
        <v>2.66</v>
      </c>
      <c r="F9" s="117">
        <f t="shared" si="2"/>
        <v>21.63</v>
      </c>
      <c r="G9" s="108">
        <v>0.73</v>
      </c>
      <c r="H9" s="96">
        <f t="shared" si="3"/>
        <v>1.0007999999999999</v>
      </c>
      <c r="I9" s="105">
        <f t="shared" si="1"/>
        <v>26.020800000000001</v>
      </c>
      <c r="J9" s="115" t="s">
        <v>79</v>
      </c>
    </row>
    <row r="10" spans="1:11">
      <c r="A10" s="7" t="s">
        <v>52</v>
      </c>
      <c r="B10" s="14" t="s">
        <v>56</v>
      </c>
      <c r="C10" s="5">
        <v>1.52</v>
      </c>
      <c r="D10" s="2">
        <v>3.8</v>
      </c>
      <c r="E10" s="96">
        <f t="shared" si="0"/>
        <v>5.32</v>
      </c>
      <c r="F10" s="117">
        <f t="shared" si="2"/>
        <v>21.63</v>
      </c>
      <c r="G10" s="108">
        <v>0.85</v>
      </c>
      <c r="H10" s="96">
        <f t="shared" si="3"/>
        <v>1.1120000000000001</v>
      </c>
      <c r="I10" s="105">
        <f t="shared" si="1"/>
        <v>28.912000000000003</v>
      </c>
      <c r="J10" s="115" t="s">
        <v>79</v>
      </c>
    </row>
    <row r="11" spans="1:11">
      <c r="A11" s="7" t="s">
        <v>52</v>
      </c>
      <c r="B11" s="14" t="s">
        <v>57</v>
      </c>
      <c r="C11" s="5">
        <v>1.91</v>
      </c>
      <c r="D11" s="2">
        <v>5.7</v>
      </c>
      <c r="E11" s="96">
        <f t="shared" si="0"/>
        <v>7.61</v>
      </c>
      <c r="F11" s="117">
        <f t="shared" si="2"/>
        <v>21.63</v>
      </c>
      <c r="G11" s="108">
        <v>0.85</v>
      </c>
      <c r="H11" s="96">
        <f t="shared" si="3"/>
        <v>1.2036</v>
      </c>
      <c r="I11" s="105">
        <f t="shared" si="1"/>
        <v>31.293600000000001</v>
      </c>
      <c r="J11" s="115" t="s">
        <v>79</v>
      </c>
    </row>
    <row r="12" spans="1:11">
      <c r="A12" s="7" t="s">
        <v>52</v>
      </c>
      <c r="B12" s="14" t="s">
        <v>195</v>
      </c>
      <c r="C12" s="5">
        <v>3.04</v>
      </c>
      <c r="D12" s="2">
        <v>7.6</v>
      </c>
      <c r="E12" s="96">
        <f t="shared" si="0"/>
        <v>10.64</v>
      </c>
      <c r="F12" s="117">
        <f t="shared" si="2"/>
        <v>21.63</v>
      </c>
      <c r="G12" s="108">
        <v>0.95</v>
      </c>
      <c r="H12" s="96">
        <f t="shared" si="3"/>
        <v>1.3288</v>
      </c>
      <c r="I12" s="105">
        <f t="shared" si="1"/>
        <v>34.5488</v>
      </c>
      <c r="J12" s="115" t="s">
        <v>79</v>
      </c>
    </row>
    <row r="13" spans="1:11">
      <c r="A13" s="7" t="s">
        <v>193</v>
      </c>
      <c r="B13" s="14" t="s">
        <v>194</v>
      </c>
      <c r="C13" s="5">
        <v>1.91</v>
      </c>
      <c r="D13" s="2">
        <v>3.8</v>
      </c>
      <c r="E13" s="96">
        <f t="shared" ref="E13" si="4">SUM(C13:D13)</f>
        <v>5.71</v>
      </c>
      <c r="F13" s="117">
        <f t="shared" si="2"/>
        <v>21.63</v>
      </c>
      <c r="G13" s="108">
        <v>0.73</v>
      </c>
      <c r="H13" s="96">
        <f t="shared" si="3"/>
        <v>1.1228</v>
      </c>
      <c r="I13" s="105">
        <f t="shared" ref="I13" si="5">(C13+D13+F13+G13)*1.04</f>
        <v>29.192800000000002</v>
      </c>
      <c r="J13" s="115" t="s">
        <v>79</v>
      </c>
    </row>
    <row r="14" spans="1:11">
      <c r="A14" s="7" t="s">
        <v>193</v>
      </c>
      <c r="B14" s="14" t="s">
        <v>57</v>
      </c>
      <c r="C14" s="5">
        <v>3.81</v>
      </c>
      <c r="D14" s="2">
        <v>5.7</v>
      </c>
      <c r="E14" s="96">
        <f t="shared" ref="E14" si="6">SUM(C14:D14)</f>
        <v>9.51</v>
      </c>
      <c r="F14" s="117">
        <f t="shared" si="2"/>
        <v>21.63</v>
      </c>
      <c r="G14" s="108">
        <v>0.85</v>
      </c>
      <c r="H14" s="96">
        <f t="shared" si="3"/>
        <v>1.2796000000000001</v>
      </c>
      <c r="I14" s="105">
        <f t="shared" ref="I14" si="7">(C14+D14+F14+G14)*1.04</f>
        <v>33.269600000000004</v>
      </c>
      <c r="J14" s="115" t="s">
        <v>79</v>
      </c>
    </row>
    <row r="15" spans="1:11">
      <c r="A15" s="7" t="s">
        <v>196</v>
      </c>
      <c r="B15" s="14" t="s">
        <v>197</v>
      </c>
      <c r="C15" s="5">
        <v>5.72</v>
      </c>
      <c r="D15" s="2">
        <v>3.8</v>
      </c>
      <c r="E15" s="96">
        <f t="shared" ref="E15" si="8">SUM(C15:D15)</f>
        <v>9.52</v>
      </c>
      <c r="F15" s="117">
        <f t="shared" si="2"/>
        <v>21.63</v>
      </c>
      <c r="G15" s="108">
        <v>0.85</v>
      </c>
      <c r="H15" s="96">
        <f t="shared" si="3"/>
        <v>1.28</v>
      </c>
      <c r="I15" s="105">
        <f t="shared" ref="I15:I16" si="9">(C15+D15+F15+G15)*1.04</f>
        <v>33.28</v>
      </c>
      <c r="J15" s="115" t="s">
        <v>79</v>
      </c>
    </row>
    <row r="16" spans="1:11">
      <c r="A16" s="7" t="s">
        <v>196</v>
      </c>
      <c r="B16" s="14" t="s">
        <v>55</v>
      </c>
      <c r="C16" s="5">
        <v>3.81</v>
      </c>
      <c r="D16" s="2">
        <v>1.9</v>
      </c>
      <c r="E16" s="96">
        <f t="shared" ref="E16" si="10">SUM(C16:D16)</f>
        <v>5.71</v>
      </c>
      <c r="F16" s="117">
        <f t="shared" ref="F16" si="11">7*A$2</f>
        <v>21.63</v>
      </c>
      <c r="G16" s="108">
        <v>0.73</v>
      </c>
      <c r="H16" s="96">
        <f t="shared" ref="H16" si="12">((C16+D16+F16+G16)*4)/100</f>
        <v>1.1228</v>
      </c>
      <c r="I16" s="105">
        <f t="shared" si="9"/>
        <v>29.192800000000002</v>
      </c>
      <c r="J16" s="115" t="s">
        <v>270</v>
      </c>
    </row>
    <row r="17" spans="1:10">
      <c r="A17" s="7" t="s">
        <v>196</v>
      </c>
      <c r="B17" s="14" t="s">
        <v>56</v>
      </c>
      <c r="C17" s="5">
        <v>7.62</v>
      </c>
      <c r="D17" s="2">
        <v>3.8</v>
      </c>
      <c r="E17" s="96">
        <f t="shared" ref="E17" si="13">SUM(C17:D17)</f>
        <v>11.42</v>
      </c>
      <c r="F17" s="117">
        <f t="shared" ref="F17" si="14">7*A$2</f>
        <v>21.63</v>
      </c>
      <c r="G17" s="108">
        <v>0.85</v>
      </c>
      <c r="H17" s="96">
        <f t="shared" ref="H17" si="15">((C17+D17+F17+G17)*4)/100</f>
        <v>1.3559999999999999</v>
      </c>
      <c r="I17" s="105">
        <f t="shared" ref="I17" si="16">(C17+D17+F17+G17)*1.04</f>
        <v>35.256</v>
      </c>
      <c r="J17" s="115" t="s">
        <v>79</v>
      </c>
    </row>
    <row r="18" spans="1:10" ht="20.25" customHeight="1">
      <c r="A18" s="111" t="s">
        <v>181</v>
      </c>
      <c r="B18" s="2"/>
      <c r="C18" s="5"/>
      <c r="D18" s="2"/>
      <c r="E18" s="28"/>
      <c r="F18" s="3"/>
      <c r="G18" s="2"/>
      <c r="H18" s="32"/>
      <c r="I18" s="5"/>
      <c r="J18" s="115"/>
    </row>
    <row r="19" spans="1:10">
      <c r="A19" s="7" t="s">
        <v>59</v>
      </c>
      <c r="B19" s="14" t="s">
        <v>53</v>
      </c>
      <c r="C19" s="5">
        <v>2.14</v>
      </c>
      <c r="D19" s="2">
        <v>1.9</v>
      </c>
      <c r="E19" s="96">
        <f t="shared" si="0"/>
        <v>4.04</v>
      </c>
      <c r="F19" s="117">
        <f t="shared" ref="F19:F21" si="17">7*A$2</f>
        <v>21.63</v>
      </c>
      <c r="G19" s="108">
        <v>0.8</v>
      </c>
      <c r="H19" s="96">
        <f>((C19+D19+F19+G19)*4)/100</f>
        <v>1.0588</v>
      </c>
      <c r="I19" s="105">
        <f t="shared" si="1"/>
        <v>27.5288</v>
      </c>
      <c r="J19" s="115"/>
    </row>
    <row r="20" spans="1:10">
      <c r="A20" s="7" t="s">
        <v>59</v>
      </c>
      <c r="B20" s="14" t="s">
        <v>55</v>
      </c>
      <c r="C20" s="5">
        <v>4.28</v>
      </c>
      <c r="D20" s="2">
        <v>1.9</v>
      </c>
      <c r="E20" s="96">
        <f t="shared" si="0"/>
        <v>6.18</v>
      </c>
      <c r="F20" s="117">
        <f t="shared" si="17"/>
        <v>21.63</v>
      </c>
      <c r="G20" s="108">
        <v>1.1599999999999999</v>
      </c>
      <c r="H20" s="96">
        <f t="shared" ref="H20:H54" si="18">((C20+D20+F20+G20)*4)/100</f>
        <v>1.1588000000000001</v>
      </c>
      <c r="I20" s="105">
        <f t="shared" si="1"/>
        <v>30.128799999999998</v>
      </c>
      <c r="J20" s="115"/>
    </row>
    <row r="21" spans="1:10">
      <c r="A21" s="7" t="s">
        <v>59</v>
      </c>
      <c r="B21" s="14" t="s">
        <v>56</v>
      </c>
      <c r="C21" s="5">
        <v>8.57</v>
      </c>
      <c r="D21" s="2">
        <v>3.8</v>
      </c>
      <c r="E21" s="96">
        <f t="shared" si="0"/>
        <v>12.370000000000001</v>
      </c>
      <c r="F21" s="117">
        <f t="shared" si="17"/>
        <v>21.63</v>
      </c>
      <c r="G21" s="108">
        <v>1.66</v>
      </c>
      <c r="H21" s="96">
        <f t="shared" si="18"/>
        <v>1.4263999999999999</v>
      </c>
      <c r="I21" s="105">
        <f t="shared" si="1"/>
        <v>37.086399999999998</v>
      </c>
      <c r="J21" s="115"/>
    </row>
    <row r="22" spans="1:10" ht="18" customHeight="1">
      <c r="A22" s="111" t="s">
        <v>182</v>
      </c>
      <c r="B22" s="2"/>
      <c r="C22" s="5"/>
      <c r="D22" s="2"/>
      <c r="E22" s="28"/>
      <c r="F22" s="3"/>
      <c r="G22" s="2"/>
      <c r="H22" s="28"/>
      <c r="I22" s="5"/>
      <c r="J22" s="115"/>
    </row>
    <row r="23" spans="1:10">
      <c r="A23" s="7" t="s">
        <v>60</v>
      </c>
      <c r="B23" s="14" t="s">
        <v>55</v>
      </c>
      <c r="C23" s="5">
        <v>4.9000000000000002E-2</v>
      </c>
      <c r="D23" s="2">
        <v>1.9</v>
      </c>
      <c r="E23" s="96">
        <f t="shared" si="0"/>
        <v>1.9489999999999998</v>
      </c>
      <c r="F23" s="117">
        <f t="shared" ref="F23:F24" si="19">7*A$2</f>
        <v>21.63</v>
      </c>
      <c r="G23" s="108">
        <v>0.73</v>
      </c>
      <c r="H23" s="96">
        <f>((C23+D23+F23+G23)*4)/100</f>
        <v>0.97236</v>
      </c>
      <c r="I23" s="105">
        <f t="shared" si="1"/>
        <v>25.281360000000003</v>
      </c>
      <c r="J23" s="115" t="s">
        <v>79</v>
      </c>
    </row>
    <row r="24" spans="1:10">
      <c r="A24" s="119" t="s">
        <v>188</v>
      </c>
      <c r="B24" s="14" t="s">
        <v>187</v>
      </c>
      <c r="C24" s="5">
        <v>2.4300000000000002</v>
      </c>
      <c r="D24" s="2">
        <v>9.5</v>
      </c>
      <c r="E24" s="96">
        <f t="shared" si="0"/>
        <v>11.93</v>
      </c>
      <c r="F24" s="117">
        <f t="shared" si="19"/>
        <v>21.63</v>
      </c>
      <c r="G24" s="108">
        <v>0.95</v>
      </c>
      <c r="H24" s="96">
        <f t="shared" si="18"/>
        <v>1.3804000000000003</v>
      </c>
      <c r="I24" s="105">
        <f t="shared" si="1"/>
        <v>35.890400000000007</v>
      </c>
      <c r="J24" s="115" t="s">
        <v>79</v>
      </c>
    </row>
    <row r="25" spans="1:10" ht="18" customHeight="1">
      <c r="A25" s="111" t="s">
        <v>186</v>
      </c>
      <c r="B25" s="2"/>
      <c r="C25" s="5"/>
      <c r="D25" s="2"/>
      <c r="E25" s="28"/>
      <c r="F25" s="3"/>
      <c r="G25" s="2"/>
      <c r="H25" s="28"/>
      <c r="I25" s="5"/>
      <c r="J25" s="115"/>
    </row>
    <row r="26" spans="1:10">
      <c r="A26" s="119" t="s">
        <v>189</v>
      </c>
      <c r="B26" s="14" t="s">
        <v>55</v>
      </c>
      <c r="C26" s="5">
        <v>1.59</v>
      </c>
      <c r="D26" s="2">
        <v>1.9</v>
      </c>
      <c r="E26" s="96">
        <f t="shared" ref="E26:E27" si="20">SUM(C26:D26)</f>
        <v>3.49</v>
      </c>
      <c r="F26" s="117">
        <f t="shared" ref="F26:F27" si="21">7*A$2</f>
        <v>21.63</v>
      </c>
      <c r="G26" s="108">
        <v>1.1599999999999999</v>
      </c>
      <c r="H26" s="96">
        <f t="shared" ref="H26:H30" si="22">((C26+D26+F26+G26)*4)/100</f>
        <v>1.0511999999999999</v>
      </c>
      <c r="I26" s="105">
        <f t="shared" ref="I26:I27" si="23">(C26+D26+F26+G26)*1.04</f>
        <v>27.331199999999999</v>
      </c>
      <c r="J26" s="115" t="s">
        <v>79</v>
      </c>
    </row>
    <row r="27" spans="1:10">
      <c r="A27" s="119" t="s">
        <v>189</v>
      </c>
      <c r="B27" s="14" t="s">
        <v>56</v>
      </c>
      <c r="C27" s="5">
        <v>3.17</v>
      </c>
      <c r="D27" s="2">
        <v>3.8</v>
      </c>
      <c r="E27" s="96">
        <f t="shared" si="20"/>
        <v>6.97</v>
      </c>
      <c r="F27" s="117">
        <f t="shared" si="21"/>
        <v>21.63</v>
      </c>
      <c r="G27" s="108">
        <v>1.66</v>
      </c>
      <c r="H27" s="96">
        <f t="shared" si="22"/>
        <v>1.2103999999999999</v>
      </c>
      <c r="I27" s="105">
        <f t="shared" si="23"/>
        <v>31.470399999999998</v>
      </c>
      <c r="J27" s="115" t="s">
        <v>79</v>
      </c>
    </row>
    <row r="28" spans="1:10" ht="18" customHeight="1">
      <c r="A28" s="111" t="s">
        <v>198</v>
      </c>
      <c r="B28" s="2"/>
      <c r="C28" s="5"/>
      <c r="D28" s="2"/>
      <c r="E28" s="28"/>
      <c r="F28" s="3"/>
      <c r="G28" s="2"/>
      <c r="H28" s="28"/>
      <c r="I28" s="5"/>
      <c r="J28" s="115"/>
    </row>
    <row r="29" spans="1:10">
      <c r="A29" s="7" t="s">
        <v>199</v>
      </c>
      <c r="B29" s="14" t="s">
        <v>201</v>
      </c>
      <c r="C29" s="5">
        <v>0.11</v>
      </c>
      <c r="D29" s="2">
        <v>1.9</v>
      </c>
      <c r="E29" s="96">
        <f t="shared" ref="E29" si="24">SUM(C29:D29)</f>
        <v>2.0099999999999998</v>
      </c>
      <c r="F29" s="117">
        <f t="shared" ref="F29:F30" si="25">7*A$2</f>
        <v>21.63</v>
      </c>
      <c r="G29" s="108">
        <v>1.1599999999999999</v>
      </c>
      <c r="H29" s="96">
        <f t="shared" si="22"/>
        <v>0.99199999999999999</v>
      </c>
      <c r="I29" s="105">
        <f t="shared" ref="I29" si="26">(C29+D29+F29+G29)*1.04</f>
        <v>25.792000000000002</v>
      </c>
      <c r="J29" s="115" t="s">
        <v>79</v>
      </c>
    </row>
    <row r="30" spans="1:10">
      <c r="A30" s="7" t="s">
        <v>200</v>
      </c>
      <c r="B30" s="14" t="s">
        <v>202</v>
      </c>
      <c r="C30" s="5">
        <v>0.34</v>
      </c>
      <c r="D30" s="2">
        <v>3.8</v>
      </c>
      <c r="E30" s="96">
        <f t="shared" ref="E30" si="27">SUM(C30:D30)</f>
        <v>4.1399999999999997</v>
      </c>
      <c r="F30" s="117">
        <f t="shared" si="25"/>
        <v>21.63</v>
      </c>
      <c r="G30" s="108">
        <v>1.66</v>
      </c>
      <c r="H30" s="96">
        <f t="shared" si="22"/>
        <v>1.0972</v>
      </c>
      <c r="I30" s="105">
        <f t="shared" ref="I30" si="28">(C30+D30+F30+G30)*1.04</f>
        <v>28.527200000000001</v>
      </c>
      <c r="J30" s="115" t="s">
        <v>79</v>
      </c>
    </row>
    <row r="31" spans="1:10" ht="20.25" customHeight="1">
      <c r="A31" s="111" t="s">
        <v>204</v>
      </c>
      <c r="B31" s="2"/>
      <c r="C31" s="5"/>
      <c r="D31" s="2"/>
      <c r="E31" s="28"/>
      <c r="F31" s="3"/>
      <c r="G31" s="2"/>
      <c r="H31" s="32"/>
      <c r="I31" s="5"/>
      <c r="J31" s="115"/>
    </row>
    <row r="32" spans="1:10">
      <c r="A32" s="122" t="s">
        <v>92</v>
      </c>
      <c r="B32" s="14" t="s">
        <v>201</v>
      </c>
      <c r="C32" s="5">
        <v>0.13</v>
      </c>
      <c r="D32" s="2">
        <v>1.9</v>
      </c>
      <c r="E32" s="96">
        <f t="shared" ref="E32:E33" si="29">SUM(C32:D32)</f>
        <v>2.0299999999999998</v>
      </c>
      <c r="F32" s="117">
        <f t="shared" ref="F32:F33" si="30">7*A$2</f>
        <v>21.63</v>
      </c>
      <c r="G32" s="108">
        <v>0.73</v>
      </c>
      <c r="H32" s="96">
        <f t="shared" ref="H32:H33" si="31">((C32+D32+F32+G32)*4)/100</f>
        <v>0.97560000000000002</v>
      </c>
      <c r="I32" s="105">
        <f t="shared" ref="I32:I33" si="32">(C32+D32+F32+G32)*1.04</f>
        <v>25.365600000000001</v>
      </c>
      <c r="J32" s="115" t="s">
        <v>79</v>
      </c>
    </row>
    <row r="33" spans="1:10">
      <c r="A33" s="122" t="s">
        <v>205</v>
      </c>
      <c r="B33" s="14" t="s">
        <v>201</v>
      </c>
      <c r="C33" s="5">
        <v>0.32</v>
      </c>
      <c r="D33" s="2">
        <v>1.9</v>
      </c>
      <c r="E33" s="96">
        <f t="shared" si="29"/>
        <v>2.2199999999999998</v>
      </c>
      <c r="F33" s="117">
        <f t="shared" si="30"/>
        <v>21.63</v>
      </c>
      <c r="G33" s="108">
        <v>0.73</v>
      </c>
      <c r="H33" s="96">
        <f t="shared" si="31"/>
        <v>0.98319999999999996</v>
      </c>
      <c r="I33" s="105">
        <f t="shared" si="32"/>
        <v>25.563199999999998</v>
      </c>
      <c r="J33" s="115" t="s">
        <v>79</v>
      </c>
    </row>
    <row r="34" spans="1:10" ht="20.25" customHeight="1">
      <c r="A34" s="111" t="s">
        <v>156</v>
      </c>
      <c r="B34" s="2"/>
      <c r="C34" s="5"/>
      <c r="D34" s="2"/>
      <c r="E34" s="28"/>
      <c r="F34" s="3"/>
      <c r="G34" s="2"/>
      <c r="H34" s="32"/>
      <c r="I34" s="5"/>
      <c r="J34" s="115"/>
    </row>
    <row r="35" spans="1:10">
      <c r="A35" s="7" t="s">
        <v>206</v>
      </c>
      <c r="B35" s="14" t="s">
        <v>202</v>
      </c>
      <c r="C35" s="5">
        <v>0.91</v>
      </c>
      <c r="D35" s="2">
        <v>1.9</v>
      </c>
      <c r="E35" s="96">
        <f t="shared" ref="E35" si="33">SUM(C35:D35)</f>
        <v>2.81</v>
      </c>
      <c r="F35" s="117">
        <f>7*A$2</f>
        <v>21.63</v>
      </c>
      <c r="G35" s="108">
        <v>1.1599999999999999</v>
      </c>
      <c r="H35" s="96">
        <f t="shared" ref="H35" si="34">((C35+D35+F35+G35)*4)/100</f>
        <v>1.024</v>
      </c>
      <c r="I35" s="105">
        <f t="shared" ref="I35" si="35">(C35+D35+F35+G35)*1.04</f>
        <v>26.623999999999999</v>
      </c>
      <c r="J35" s="115"/>
    </row>
    <row r="36" spans="1:10" ht="20.25" customHeight="1">
      <c r="A36" s="111" t="s">
        <v>185</v>
      </c>
      <c r="B36" s="2"/>
      <c r="C36" s="5"/>
      <c r="D36" s="2"/>
      <c r="E36" s="28"/>
      <c r="F36" s="3"/>
      <c r="G36" s="2"/>
      <c r="H36" s="32"/>
      <c r="I36" s="5"/>
      <c r="J36" s="115"/>
    </row>
    <row r="37" spans="1:10">
      <c r="A37" s="119" t="s">
        <v>190</v>
      </c>
      <c r="B37" s="121" t="s">
        <v>53</v>
      </c>
      <c r="C37" s="5">
        <v>0.23</v>
      </c>
      <c r="D37" s="2">
        <v>1.9</v>
      </c>
      <c r="E37" s="96">
        <f t="shared" ref="E37:E45" si="36">SUM(C37:D37)</f>
        <v>2.13</v>
      </c>
      <c r="F37" s="117">
        <f t="shared" ref="F37:F45" si="37">7*A$2</f>
        <v>21.63</v>
      </c>
      <c r="G37" s="108">
        <v>0.62</v>
      </c>
      <c r="H37" s="96">
        <f>((C37+D37+F37+G37)*4)/100</f>
        <v>0.97519999999999996</v>
      </c>
      <c r="I37" s="105">
        <f t="shared" ref="I37:I45" si="38">(C37+D37+F37+G37)*1.04</f>
        <v>25.3552</v>
      </c>
      <c r="J37" s="116"/>
    </row>
    <row r="38" spans="1:10">
      <c r="A38" s="119" t="s">
        <v>190</v>
      </c>
      <c r="B38" s="121" t="s">
        <v>203</v>
      </c>
      <c r="C38" s="5">
        <v>0.28000000000000003</v>
      </c>
      <c r="D38" s="2">
        <v>1.9</v>
      </c>
      <c r="E38" s="96">
        <f t="shared" si="36"/>
        <v>2.1799999999999997</v>
      </c>
      <c r="F38" s="117">
        <f t="shared" si="37"/>
        <v>21.63</v>
      </c>
      <c r="G38" s="108">
        <v>0.73</v>
      </c>
      <c r="H38" s="96">
        <v>0.73</v>
      </c>
      <c r="I38" s="105">
        <f t="shared" si="38"/>
        <v>25.521599999999999</v>
      </c>
      <c r="J38" s="116"/>
    </row>
    <row r="39" spans="1:10">
      <c r="A39" s="119" t="s">
        <v>190</v>
      </c>
      <c r="B39" s="121" t="s">
        <v>201</v>
      </c>
      <c r="C39" s="5">
        <v>0.47</v>
      </c>
      <c r="D39" s="2">
        <v>1.9</v>
      </c>
      <c r="E39" s="96">
        <f t="shared" si="36"/>
        <v>2.37</v>
      </c>
      <c r="F39" s="117">
        <f t="shared" si="37"/>
        <v>21.63</v>
      </c>
      <c r="G39" s="108">
        <v>0.73</v>
      </c>
      <c r="H39" s="96">
        <f t="shared" ref="H39:H45" si="39">((C39+D39+F39+G39)*4)/100</f>
        <v>0.98919999999999997</v>
      </c>
      <c r="I39" s="105">
        <f t="shared" si="38"/>
        <v>25.719200000000001</v>
      </c>
      <c r="J39" s="116"/>
    </row>
    <row r="40" spans="1:10">
      <c r="A40" s="119" t="s">
        <v>190</v>
      </c>
      <c r="B40" s="121" t="s">
        <v>202</v>
      </c>
      <c r="C40" s="5">
        <v>0.7</v>
      </c>
      <c r="D40" s="2">
        <v>3.8</v>
      </c>
      <c r="E40" s="96">
        <f t="shared" si="36"/>
        <v>4.5</v>
      </c>
      <c r="F40" s="117">
        <f t="shared" si="37"/>
        <v>21.63</v>
      </c>
      <c r="G40" s="108">
        <v>0.85</v>
      </c>
      <c r="H40" s="96">
        <f t="shared" si="39"/>
        <v>1.0791999999999999</v>
      </c>
      <c r="I40" s="105">
        <f t="shared" si="38"/>
        <v>28.059200000000001</v>
      </c>
      <c r="J40" s="116"/>
    </row>
    <row r="41" spans="1:10">
      <c r="A41" s="119" t="s">
        <v>190</v>
      </c>
      <c r="B41" s="121" t="s">
        <v>56</v>
      </c>
      <c r="C41" s="5">
        <v>0.94</v>
      </c>
      <c r="D41" s="2">
        <v>3.8</v>
      </c>
      <c r="E41" s="96">
        <f t="shared" si="36"/>
        <v>4.74</v>
      </c>
      <c r="F41" s="117">
        <f t="shared" si="37"/>
        <v>21.63</v>
      </c>
      <c r="G41" s="108">
        <v>0.85</v>
      </c>
      <c r="H41" s="96">
        <f t="shared" si="39"/>
        <v>1.0888</v>
      </c>
      <c r="I41" s="105">
        <f t="shared" si="38"/>
        <v>28.308800000000002</v>
      </c>
      <c r="J41" s="116"/>
    </row>
    <row r="42" spans="1:10">
      <c r="A42" s="119" t="s">
        <v>190</v>
      </c>
      <c r="B42" s="121" t="s">
        <v>57</v>
      </c>
      <c r="C42" s="5">
        <v>1.17</v>
      </c>
      <c r="D42" s="2">
        <v>5.7</v>
      </c>
      <c r="E42" s="96">
        <f t="shared" si="36"/>
        <v>6.87</v>
      </c>
      <c r="F42" s="117">
        <f t="shared" si="37"/>
        <v>21.63</v>
      </c>
      <c r="G42" s="108">
        <v>0.85</v>
      </c>
      <c r="H42" s="96">
        <f t="shared" si="39"/>
        <v>1.1740000000000002</v>
      </c>
      <c r="I42" s="105">
        <f t="shared" si="38"/>
        <v>30.524000000000001</v>
      </c>
      <c r="J42" s="116"/>
    </row>
    <row r="43" spans="1:10">
      <c r="A43" s="119" t="s">
        <v>191</v>
      </c>
      <c r="B43" s="121" t="s">
        <v>201</v>
      </c>
      <c r="C43" s="5">
        <v>0.94</v>
      </c>
      <c r="D43" s="2">
        <v>1.9</v>
      </c>
      <c r="E43" s="96">
        <f t="shared" si="36"/>
        <v>2.84</v>
      </c>
      <c r="F43" s="117">
        <f t="shared" si="37"/>
        <v>21.63</v>
      </c>
      <c r="G43" s="108">
        <v>0.73</v>
      </c>
      <c r="H43" s="96">
        <f t="shared" si="39"/>
        <v>1.008</v>
      </c>
      <c r="I43" s="105">
        <f t="shared" si="38"/>
        <v>26.207999999999998</v>
      </c>
      <c r="J43" s="116"/>
    </row>
    <row r="44" spans="1:10">
      <c r="A44" s="119" t="s">
        <v>192</v>
      </c>
      <c r="B44" s="121" t="s">
        <v>53</v>
      </c>
      <c r="C44" s="5">
        <v>0.59</v>
      </c>
      <c r="D44" s="2">
        <v>1.9</v>
      </c>
      <c r="E44" s="96">
        <f t="shared" ref="E44" si="40">SUM(C44:D44)</f>
        <v>2.4899999999999998</v>
      </c>
      <c r="F44" s="117">
        <f t="shared" ref="F44" si="41">7*A$2</f>
        <v>21.63</v>
      </c>
      <c r="G44" s="108">
        <v>0.62</v>
      </c>
      <c r="H44" s="96">
        <f>((C44+D44+F44+G44)*4)/100</f>
        <v>0.98959999999999992</v>
      </c>
      <c r="I44" s="105">
        <f t="shared" ref="I44" si="42">(C44+D44+F44+G44)*1.04</f>
        <v>25.729599999999998</v>
      </c>
      <c r="J44" s="116"/>
    </row>
    <row r="45" spans="1:10">
      <c r="A45" s="119" t="s">
        <v>192</v>
      </c>
      <c r="B45" s="121" t="s">
        <v>55</v>
      </c>
      <c r="C45" s="5">
        <v>1.17</v>
      </c>
      <c r="D45" s="2">
        <v>1.9</v>
      </c>
      <c r="E45" s="96">
        <f t="shared" si="36"/>
        <v>3.07</v>
      </c>
      <c r="F45" s="117">
        <f t="shared" si="37"/>
        <v>21.63</v>
      </c>
      <c r="G45" s="108">
        <v>0.73</v>
      </c>
      <c r="H45" s="96">
        <f t="shared" si="39"/>
        <v>1.0171999999999999</v>
      </c>
      <c r="I45" s="105">
        <f t="shared" si="38"/>
        <v>26.447200000000002</v>
      </c>
      <c r="J45" s="116"/>
    </row>
    <row r="46" spans="1:10" ht="20.25" customHeight="1">
      <c r="A46" s="111" t="s">
        <v>207</v>
      </c>
      <c r="B46" s="2"/>
      <c r="C46" s="5"/>
      <c r="D46" s="2"/>
      <c r="E46" s="28"/>
      <c r="F46" s="3"/>
      <c r="G46" s="2"/>
      <c r="H46" s="32"/>
      <c r="I46" s="5"/>
      <c r="J46" s="115"/>
    </row>
    <row r="47" spans="1:10">
      <c r="A47" s="119" t="s">
        <v>233</v>
      </c>
      <c r="B47" s="123" t="s">
        <v>184</v>
      </c>
      <c r="C47" s="5">
        <v>0.08</v>
      </c>
      <c r="D47" s="2">
        <v>1.9</v>
      </c>
      <c r="E47" s="31">
        <f>SUM(C47:D47)</f>
        <v>1.98</v>
      </c>
      <c r="F47" s="117">
        <f t="shared" ref="F47:F50" si="43">7*A$2</f>
        <v>21.63</v>
      </c>
      <c r="G47" s="121">
        <v>1.1599999999999999</v>
      </c>
      <c r="H47" s="31">
        <f t="shared" ref="H47:H49" si="44">((C47+D47+F47+G47)*4)/100</f>
        <v>0.99080000000000001</v>
      </c>
      <c r="I47" s="124">
        <f t="shared" ref="I47:I49" si="45">(C47+D47+F47+G47)*1.04</f>
        <v>25.7608</v>
      </c>
      <c r="J47" s="116" t="s">
        <v>79</v>
      </c>
    </row>
    <row r="48" spans="1:10">
      <c r="A48" s="119" t="s">
        <v>233</v>
      </c>
      <c r="B48" s="123" t="s">
        <v>56</v>
      </c>
      <c r="C48" s="5">
        <v>0.17</v>
      </c>
      <c r="D48" s="2">
        <v>3.8</v>
      </c>
      <c r="E48" s="31">
        <f>SUM(C48:D48)</f>
        <v>3.9699999999999998</v>
      </c>
      <c r="F48" s="117">
        <f t="shared" si="43"/>
        <v>21.63</v>
      </c>
      <c r="G48" s="121">
        <v>1.66</v>
      </c>
      <c r="H48" s="31">
        <f t="shared" si="44"/>
        <v>1.0903999999999998</v>
      </c>
      <c r="I48" s="124">
        <f t="shared" si="45"/>
        <v>28.3504</v>
      </c>
      <c r="J48" s="116" t="s">
        <v>79</v>
      </c>
    </row>
    <row r="49" spans="1:10">
      <c r="A49" s="119" t="s">
        <v>233</v>
      </c>
      <c r="B49" s="123" t="s">
        <v>57</v>
      </c>
      <c r="C49" s="5">
        <v>0.21</v>
      </c>
      <c r="D49" s="2">
        <v>5.7</v>
      </c>
      <c r="E49" s="31">
        <f>SUM(C49:D49)</f>
        <v>5.91</v>
      </c>
      <c r="F49" s="117">
        <f t="shared" si="43"/>
        <v>21.63</v>
      </c>
      <c r="G49" s="121">
        <v>1.66</v>
      </c>
      <c r="H49" s="31">
        <f t="shared" si="44"/>
        <v>1.1679999999999999</v>
      </c>
      <c r="I49" s="124">
        <f t="shared" si="45"/>
        <v>30.367999999999999</v>
      </c>
      <c r="J49" s="116" t="s">
        <v>79</v>
      </c>
    </row>
    <row r="50" spans="1:10">
      <c r="A50" s="119" t="s">
        <v>208</v>
      </c>
      <c r="B50" s="123" t="s">
        <v>184</v>
      </c>
      <c r="C50" s="5">
        <v>0.41</v>
      </c>
      <c r="D50" s="2">
        <v>1.9</v>
      </c>
      <c r="E50" s="31">
        <f>SUM(C50:D50)</f>
        <v>2.31</v>
      </c>
      <c r="F50" s="117">
        <f t="shared" si="43"/>
        <v>21.63</v>
      </c>
      <c r="G50" s="121">
        <v>1.1599999999999999</v>
      </c>
      <c r="H50" s="31">
        <f t="shared" ref="H50" si="46">((C50+D50+F50+G50)*4)/100</f>
        <v>1.004</v>
      </c>
      <c r="I50" s="124">
        <f t="shared" ref="I50" si="47">(C50+D50+F50+G50)*1.04</f>
        <v>26.103999999999999</v>
      </c>
      <c r="J50" s="116" t="s">
        <v>79</v>
      </c>
    </row>
    <row r="51" spans="1:10" ht="20.25" customHeight="1">
      <c r="A51" s="111" t="s">
        <v>209</v>
      </c>
      <c r="B51" s="2"/>
      <c r="C51" s="5"/>
      <c r="D51" s="2"/>
      <c r="E51" s="28"/>
      <c r="F51" s="3"/>
      <c r="G51" s="2"/>
      <c r="H51" s="32"/>
      <c r="I51" s="5"/>
      <c r="J51" s="115"/>
    </row>
    <row r="52" spans="1:10">
      <c r="A52" s="7" t="s">
        <v>61</v>
      </c>
      <c r="B52" s="14" t="s">
        <v>62</v>
      </c>
      <c r="C52" s="61">
        <v>7.0000000000000007E-2</v>
      </c>
      <c r="D52" s="2">
        <v>1.9</v>
      </c>
      <c r="E52" s="96">
        <f t="shared" si="0"/>
        <v>1.97</v>
      </c>
      <c r="F52" s="117">
        <f t="shared" ref="F52:F55" si="48">7*A$2</f>
        <v>21.63</v>
      </c>
      <c r="G52" s="108">
        <v>0.62</v>
      </c>
      <c r="H52" s="96">
        <f t="shared" si="18"/>
        <v>0.96879999999999999</v>
      </c>
      <c r="I52" s="105">
        <f t="shared" si="1"/>
        <v>25.188800000000001</v>
      </c>
      <c r="J52" s="115"/>
    </row>
    <row r="53" spans="1:10">
      <c r="A53" s="7" t="s">
        <v>234</v>
      </c>
      <c r="B53" s="14" t="s">
        <v>201</v>
      </c>
      <c r="C53" s="61">
        <v>0.92</v>
      </c>
      <c r="D53" s="2">
        <v>1.9</v>
      </c>
      <c r="E53" s="96">
        <f t="shared" ref="E53" si="49">SUM(C53:D53)</f>
        <v>2.82</v>
      </c>
      <c r="F53" s="117">
        <f t="shared" si="48"/>
        <v>21.63</v>
      </c>
      <c r="G53" s="108">
        <v>0.73</v>
      </c>
      <c r="H53" s="96">
        <f t="shared" ref="H53" si="50">((C53+D53+F53+G53)*4)/100</f>
        <v>1.0072000000000001</v>
      </c>
      <c r="I53" s="105">
        <f t="shared" ref="I53" si="51">(C53+D53+F53+G53)*1.04</f>
        <v>26.187200000000001</v>
      </c>
      <c r="J53" s="115"/>
    </row>
    <row r="54" spans="1:10">
      <c r="A54" s="7" t="s">
        <v>63</v>
      </c>
      <c r="B54" s="14" t="s">
        <v>62</v>
      </c>
      <c r="C54" s="61">
        <v>0.21</v>
      </c>
      <c r="D54" s="2">
        <v>1.9</v>
      </c>
      <c r="E54" s="96">
        <f t="shared" si="0"/>
        <v>2.11</v>
      </c>
      <c r="F54" s="117">
        <f t="shared" si="48"/>
        <v>21.63</v>
      </c>
      <c r="G54" s="108">
        <v>0.62</v>
      </c>
      <c r="H54" s="96">
        <f t="shared" si="18"/>
        <v>0.97439999999999993</v>
      </c>
      <c r="I54" s="105">
        <f t="shared" si="1"/>
        <v>25.334399999999999</v>
      </c>
      <c r="J54" s="115"/>
    </row>
    <row r="55" spans="1:10">
      <c r="A55" s="7" t="s">
        <v>63</v>
      </c>
      <c r="B55" s="14" t="s">
        <v>235</v>
      </c>
      <c r="C55" s="61">
        <v>0.69</v>
      </c>
      <c r="D55" s="2">
        <v>1.9</v>
      </c>
      <c r="E55" s="96">
        <f t="shared" ref="E55" si="52">SUM(C55:D55)</f>
        <v>2.59</v>
      </c>
      <c r="F55" s="117">
        <f t="shared" si="48"/>
        <v>21.63</v>
      </c>
      <c r="G55" s="108">
        <v>0.62</v>
      </c>
      <c r="H55" s="96">
        <f t="shared" ref="H55" si="53">((C55+D55+F55+G55)*4)/100</f>
        <v>0.99360000000000004</v>
      </c>
      <c r="I55" s="105">
        <f t="shared" ref="I55" si="54">(C55+D55+F55+G55)*1.04</f>
        <v>25.833600000000001</v>
      </c>
      <c r="J55" s="115"/>
    </row>
    <row r="56" spans="1:10">
      <c r="A56" s="7" t="s">
        <v>281</v>
      </c>
      <c r="B56" s="121" t="s">
        <v>273</v>
      </c>
      <c r="C56" s="1">
        <v>0.37</v>
      </c>
      <c r="D56" s="2">
        <v>1.9</v>
      </c>
      <c r="E56" s="96">
        <f t="shared" ref="E56" si="55">SUM(C56:D56)</f>
        <v>2.27</v>
      </c>
      <c r="F56" s="117">
        <f t="shared" ref="F56" si="56">7*A$2</f>
        <v>21.63</v>
      </c>
      <c r="G56" s="108">
        <v>0.62</v>
      </c>
      <c r="H56" s="96">
        <f t="shared" ref="H56" si="57">((C56+D56+F56+G56)*4)/100</f>
        <v>0.98080000000000001</v>
      </c>
      <c r="I56" s="105">
        <f t="shared" ref="I56" si="58">(C56+D56+F56+G56)*1.04</f>
        <v>25.500800000000002</v>
      </c>
      <c r="J56" s="116"/>
    </row>
    <row r="57" spans="1:10">
      <c r="B57" s="1"/>
      <c r="C57" s="1"/>
      <c r="D57" s="1"/>
      <c r="E57" s="32"/>
      <c r="F57" s="1"/>
      <c r="G57" s="1"/>
      <c r="H57" s="28"/>
      <c r="I57" s="1"/>
      <c r="J57" s="116"/>
    </row>
    <row r="58" spans="1:10">
      <c r="A58" s="188" t="s">
        <v>272</v>
      </c>
      <c r="B58" s="188" t="s">
        <v>273</v>
      </c>
      <c r="C58" s="1">
        <v>1.17</v>
      </c>
      <c r="D58" s="1">
        <v>1.9</v>
      </c>
      <c r="E58" s="96">
        <f t="shared" ref="E58" si="59">SUM(C58:D58)</f>
        <v>3.07</v>
      </c>
      <c r="F58" s="117">
        <f t="shared" ref="F58" si="60">7*A$2</f>
        <v>21.63</v>
      </c>
      <c r="G58" s="108">
        <v>0.62</v>
      </c>
      <c r="H58" s="96">
        <f t="shared" ref="H58" si="61">((C58+D58+F58+G58)*4)/100</f>
        <v>1.0127999999999999</v>
      </c>
      <c r="I58" s="105">
        <f t="shared" ref="I58" si="62">(C58+D58+F58+G58)*1.04</f>
        <v>26.332800000000002</v>
      </c>
      <c r="J58" s="116"/>
    </row>
    <row r="59" spans="1:10">
      <c r="A59" s="188" t="s">
        <v>275</v>
      </c>
      <c r="B59" s="188" t="s">
        <v>55</v>
      </c>
      <c r="C59" s="1">
        <v>2.8</v>
      </c>
      <c r="D59" s="1">
        <v>1.9</v>
      </c>
      <c r="E59" s="96">
        <f t="shared" ref="E59" si="63">SUM(C59:D59)</f>
        <v>4.6999999999999993</v>
      </c>
      <c r="F59" s="117">
        <f t="shared" ref="F59" si="64">7*A$2</f>
        <v>21.63</v>
      </c>
      <c r="G59" s="108">
        <v>0.73</v>
      </c>
      <c r="H59" s="96">
        <f t="shared" ref="H59" si="65">((C59+D59+F59+G59)*4)/100</f>
        <v>1.0824</v>
      </c>
      <c r="I59" s="105">
        <f t="shared" ref="I59" si="66">(C59+D59+F59+G59)*1.04</f>
        <v>28.142399999999999</v>
      </c>
      <c r="J59" s="116"/>
    </row>
    <row r="60" spans="1:10">
      <c r="A60" s="188" t="s">
        <v>293</v>
      </c>
      <c r="B60" s="188" t="s">
        <v>55</v>
      </c>
      <c r="C60" s="1">
        <v>2.52</v>
      </c>
      <c r="D60" s="1">
        <v>1.9</v>
      </c>
      <c r="E60" s="96">
        <f t="shared" ref="E60" si="67">SUM(C60:D60)</f>
        <v>4.42</v>
      </c>
      <c r="F60" s="117">
        <f t="shared" ref="F60" si="68">7*A$2</f>
        <v>21.63</v>
      </c>
      <c r="G60" s="108">
        <v>0.73</v>
      </c>
      <c r="H60" s="96">
        <f t="shared" ref="H60" si="69">((C60+D60+F60+G60)*4)/100</f>
        <v>1.0711999999999999</v>
      </c>
      <c r="I60" s="105">
        <f t="shared" ref="I60" si="70">(C60+D60+F60+G60)*1.04</f>
        <v>27.851199999999999</v>
      </c>
      <c r="J60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2"/>
  <sheetViews>
    <sheetView topLeftCell="A4" workbookViewId="0">
      <selection activeCell="B1" sqref="B1:B1048576"/>
    </sheetView>
  </sheetViews>
  <sheetFormatPr baseColWidth="10" defaultRowHeight="12.75"/>
  <cols>
    <col min="1" max="1" width="23.28515625" customWidth="1"/>
    <col min="2" max="2" width="6.5703125" customWidth="1"/>
    <col min="3" max="3" width="6.42578125" customWidth="1"/>
    <col min="4" max="4" width="5.140625" customWidth="1"/>
    <col min="5" max="5" width="6.28515625" style="21" customWidth="1"/>
    <col min="6" max="6" width="6.7109375" customWidth="1"/>
    <col min="7" max="7" width="6.28515625" customWidth="1"/>
    <col min="8" max="8" width="5.7109375" style="21" customWidth="1"/>
    <col min="9" max="9" width="6.85546875" customWidth="1"/>
    <col min="10" max="10" width="5" customWidth="1"/>
    <col min="12" max="12" width="12.7109375" bestFit="1" customWidth="1"/>
  </cols>
  <sheetData>
    <row r="1" spans="1:12" ht="56.25" customHeight="1">
      <c r="A1" s="18"/>
      <c r="B1" s="127" t="s">
        <v>67</v>
      </c>
      <c r="C1" s="19"/>
      <c r="D1" s="18"/>
      <c r="E1" s="18"/>
      <c r="F1" s="20"/>
      <c r="G1" s="18"/>
      <c r="H1" s="18"/>
      <c r="I1" s="18"/>
      <c r="J1" s="18"/>
    </row>
    <row r="2" spans="1:12">
      <c r="A2">
        <v>3.09</v>
      </c>
      <c r="B2" s="52"/>
    </row>
    <row r="3" spans="1:12" s="57" customFormat="1" ht="56.25">
      <c r="A3" s="52"/>
      <c r="B3" s="125" t="s">
        <v>51</v>
      </c>
      <c r="C3" s="125" t="s">
        <v>210</v>
      </c>
      <c r="D3" s="125" t="s">
        <v>211</v>
      </c>
      <c r="E3" s="126" t="s">
        <v>108</v>
      </c>
      <c r="F3" s="125" t="s">
        <v>212</v>
      </c>
      <c r="G3" s="125" t="s">
        <v>213</v>
      </c>
      <c r="H3" s="126" t="s">
        <v>167</v>
      </c>
      <c r="I3" s="125" t="s">
        <v>3</v>
      </c>
      <c r="J3" s="54" t="s">
        <v>78</v>
      </c>
      <c r="K3" s="4"/>
      <c r="L3"/>
    </row>
    <row r="4" spans="1:12">
      <c r="A4" s="97" t="s">
        <v>216</v>
      </c>
      <c r="B4" s="52"/>
      <c r="C4" s="2"/>
      <c r="D4" s="2"/>
      <c r="E4" s="28"/>
      <c r="F4" s="1"/>
      <c r="G4" s="1"/>
      <c r="H4" s="28"/>
      <c r="I4" s="1"/>
      <c r="J4" s="1"/>
    </row>
    <row r="5" spans="1:12">
      <c r="A5" s="81" t="s">
        <v>34</v>
      </c>
      <c r="B5" s="108" t="s">
        <v>55</v>
      </c>
      <c r="C5" s="5">
        <v>0.01</v>
      </c>
      <c r="D5" s="2">
        <v>0.62</v>
      </c>
      <c r="E5" s="96">
        <f>SUM(C5:D5)</f>
        <v>0.63</v>
      </c>
      <c r="F5" s="104">
        <f>6*A$2</f>
        <v>18.54</v>
      </c>
      <c r="G5" s="108">
        <v>0.73</v>
      </c>
      <c r="H5" s="96">
        <f>((C5+D5+F5+G5)*4)/100</f>
        <v>0.79599999999999993</v>
      </c>
      <c r="I5" s="105">
        <f>(C5+D5+F5+G5)*1.04</f>
        <v>20.695999999999998</v>
      </c>
      <c r="J5" s="1"/>
    </row>
    <row r="6" spans="1:12">
      <c r="A6" s="81" t="s">
        <v>34</v>
      </c>
      <c r="B6" s="108" t="s">
        <v>56</v>
      </c>
      <c r="C6" s="5">
        <v>0.02</v>
      </c>
      <c r="D6" s="2">
        <v>1.24</v>
      </c>
      <c r="E6" s="96">
        <f>SUM(C6:D6)</f>
        <v>1.26</v>
      </c>
      <c r="F6" s="104">
        <f t="shared" ref="F6:F9" si="0">6*A$2</f>
        <v>18.54</v>
      </c>
      <c r="G6" s="108">
        <v>0.85</v>
      </c>
      <c r="H6" s="96">
        <f>((C6+D6+F6+G6)*4)/100</f>
        <v>0.82600000000000007</v>
      </c>
      <c r="I6" s="105">
        <f>(C6+D6+F6+G6)*1.04</f>
        <v>21.476000000000003</v>
      </c>
      <c r="J6" s="1"/>
    </row>
    <row r="7" spans="1:12">
      <c r="A7" s="81" t="s">
        <v>34</v>
      </c>
      <c r="B7" s="108" t="s">
        <v>57</v>
      </c>
      <c r="C7" s="5">
        <v>0.02</v>
      </c>
      <c r="D7" s="2">
        <v>1.86</v>
      </c>
      <c r="E7" s="96">
        <f>SUM(C7:D7)</f>
        <v>1.8800000000000001</v>
      </c>
      <c r="F7" s="104">
        <f t="shared" si="0"/>
        <v>18.54</v>
      </c>
      <c r="G7" s="108">
        <v>0.85</v>
      </c>
      <c r="H7" s="96">
        <f>((C7+D7+F7+G7)*4)/100</f>
        <v>0.8508</v>
      </c>
      <c r="I7" s="105">
        <f>(C7+D7+F7+G7)*1.04</f>
        <v>22.120799999999999</v>
      </c>
      <c r="J7" s="1"/>
    </row>
    <row r="8" spans="1:12">
      <c r="A8" s="81" t="s">
        <v>34</v>
      </c>
      <c r="B8" s="108" t="s">
        <v>187</v>
      </c>
      <c r="C8" s="5">
        <v>0.04</v>
      </c>
      <c r="D8" s="2">
        <v>3.1</v>
      </c>
      <c r="E8" s="96">
        <f>SUM(C8:D8)</f>
        <v>3.14</v>
      </c>
      <c r="F8" s="104">
        <f t="shared" si="0"/>
        <v>18.54</v>
      </c>
      <c r="G8" s="108">
        <v>0.95</v>
      </c>
      <c r="H8" s="96">
        <f>((C8+D8+F8+G8)*4)/100</f>
        <v>0.9052</v>
      </c>
      <c r="I8" s="105">
        <f>(C8+D8+F8+G8)*1.04</f>
        <v>23.5352</v>
      </c>
      <c r="J8" s="1"/>
    </row>
    <row r="9" spans="1:12">
      <c r="A9" s="81" t="s">
        <v>34</v>
      </c>
      <c r="B9" s="130" t="s">
        <v>214</v>
      </c>
      <c r="C9" s="147">
        <v>0.09</v>
      </c>
      <c r="D9" s="129">
        <v>6.2</v>
      </c>
      <c r="E9" s="96">
        <f>SUM(C9:D9)</f>
        <v>6.29</v>
      </c>
      <c r="F9" s="104">
        <f t="shared" si="0"/>
        <v>18.54</v>
      </c>
      <c r="G9" s="108">
        <v>1.42</v>
      </c>
      <c r="H9" s="96">
        <f>((C9+D9+F9+G9)*4)/100</f>
        <v>1.05</v>
      </c>
      <c r="I9" s="105">
        <f>(C9+D9+F9+G9)*1.04</f>
        <v>27.3</v>
      </c>
      <c r="J9" s="1"/>
    </row>
    <row r="10" spans="1:12">
      <c r="A10" s="1"/>
      <c r="B10" s="2"/>
      <c r="C10" s="5"/>
      <c r="D10" s="2"/>
      <c r="E10" s="28"/>
      <c r="F10" s="6"/>
      <c r="G10" s="2"/>
      <c r="H10" s="28"/>
      <c r="I10" s="5"/>
      <c r="J10" s="1"/>
    </row>
    <row r="11" spans="1:12">
      <c r="A11" s="97" t="s">
        <v>217</v>
      </c>
      <c r="B11" s="2"/>
      <c r="C11" s="5"/>
      <c r="D11" s="2"/>
      <c r="E11" s="28"/>
      <c r="F11" s="1"/>
      <c r="G11" s="1"/>
      <c r="H11" s="28"/>
      <c r="I11" s="1"/>
      <c r="J11" s="1"/>
    </row>
    <row r="12" spans="1:12">
      <c r="A12" s="70" t="s">
        <v>218</v>
      </c>
      <c r="B12" s="130" t="s">
        <v>55</v>
      </c>
      <c r="C12" s="147">
        <v>0.59</v>
      </c>
      <c r="D12" s="129">
        <v>0.62</v>
      </c>
      <c r="E12" s="96">
        <f>SUM(C12:D12)</f>
        <v>1.21</v>
      </c>
      <c r="F12" s="104">
        <f t="shared" ref="F12:F14" si="1">6*A$2</f>
        <v>18.54</v>
      </c>
      <c r="G12" s="131">
        <v>0.73</v>
      </c>
      <c r="H12" s="132">
        <f>((C12+D12+F12+G12)*4)/100</f>
        <v>0.81920000000000004</v>
      </c>
      <c r="I12" s="133">
        <f>(C12+D12+F12+G12)*1.04</f>
        <v>21.299200000000003</v>
      </c>
      <c r="J12" s="1"/>
    </row>
    <row r="13" spans="1:12">
      <c r="A13" s="70" t="s">
        <v>218</v>
      </c>
      <c r="B13" s="108" t="s">
        <v>56</v>
      </c>
      <c r="C13" s="5">
        <v>1.18</v>
      </c>
      <c r="D13" s="2">
        <v>1.24</v>
      </c>
      <c r="E13" s="96">
        <f>SUM(C13:D13)</f>
        <v>2.42</v>
      </c>
      <c r="F13" s="104">
        <f t="shared" si="1"/>
        <v>18.54</v>
      </c>
      <c r="G13" s="134">
        <v>0.85</v>
      </c>
      <c r="H13" s="132">
        <f>((C13+D13+F13+G13)*4)/100</f>
        <v>0.87240000000000006</v>
      </c>
      <c r="I13" s="133">
        <f>(C13+D13+F13+G13)*1.04</f>
        <v>22.682400000000005</v>
      </c>
      <c r="J13" s="1"/>
    </row>
    <row r="14" spans="1:12">
      <c r="A14" s="70" t="s">
        <v>218</v>
      </c>
      <c r="B14" s="108" t="s">
        <v>57</v>
      </c>
      <c r="C14" s="5">
        <v>1.48</v>
      </c>
      <c r="D14" s="2">
        <v>1.86</v>
      </c>
      <c r="E14" s="96">
        <f>SUM(C14:D14)</f>
        <v>3.34</v>
      </c>
      <c r="F14" s="104">
        <f t="shared" si="1"/>
        <v>18.54</v>
      </c>
      <c r="G14" s="134">
        <v>0.85</v>
      </c>
      <c r="H14" s="132">
        <f>((C14+D14+F14+G14)*4)/100</f>
        <v>0.90920000000000001</v>
      </c>
      <c r="I14" s="133">
        <f>(C14+D14+F14+G14)*1.04</f>
        <v>23.639200000000002</v>
      </c>
      <c r="J14" s="1"/>
    </row>
    <row r="15" spans="1:12">
      <c r="A15" s="1"/>
      <c r="B15" s="2"/>
      <c r="C15" s="5"/>
      <c r="D15" s="2"/>
      <c r="E15" s="28"/>
      <c r="F15" s="3"/>
      <c r="G15" s="2"/>
      <c r="H15" s="28"/>
      <c r="I15" s="5"/>
      <c r="J15" s="1"/>
    </row>
    <row r="16" spans="1:12">
      <c r="A16" s="1"/>
      <c r="B16" s="2"/>
      <c r="C16" s="5"/>
      <c r="D16" s="2"/>
      <c r="E16" s="28"/>
      <c r="F16" s="3"/>
      <c r="G16" s="2"/>
      <c r="H16" s="28"/>
      <c r="I16" s="5"/>
      <c r="J16" s="1"/>
    </row>
    <row r="17" spans="1:13">
      <c r="A17" s="97" t="s">
        <v>176</v>
      </c>
      <c r="B17" s="2"/>
      <c r="C17" s="5"/>
      <c r="D17" s="2"/>
      <c r="E17" s="28"/>
      <c r="F17" s="3"/>
      <c r="G17" s="2"/>
      <c r="H17" s="50"/>
      <c r="I17" s="5"/>
      <c r="J17" s="1"/>
    </row>
    <row r="18" spans="1:13">
      <c r="A18" s="1"/>
      <c r="B18" s="135"/>
      <c r="C18" s="5"/>
      <c r="D18" s="2"/>
      <c r="E18" s="32"/>
      <c r="F18" s="3"/>
      <c r="G18" s="2"/>
      <c r="H18" s="28"/>
      <c r="I18" s="5"/>
      <c r="J18" s="1"/>
      <c r="M18" s="21"/>
    </row>
    <row r="19" spans="1:13">
      <c r="A19" s="81" t="s">
        <v>243</v>
      </c>
      <c r="B19" s="108" t="s">
        <v>55</v>
      </c>
      <c r="C19" s="5">
        <v>0.25</v>
      </c>
      <c r="D19" s="2">
        <v>0.62</v>
      </c>
      <c r="E19" s="96">
        <f>SUM(C19:D19)</f>
        <v>0.87</v>
      </c>
      <c r="F19" s="104">
        <f t="shared" ref="F19:F23" si="2">6*A$2</f>
        <v>18.54</v>
      </c>
      <c r="G19" s="108">
        <v>0.73</v>
      </c>
      <c r="H19" s="96">
        <f>((C19+D19+F19+G19)*4)/100</f>
        <v>0.80559999999999998</v>
      </c>
      <c r="I19" s="105">
        <f>(C19+D19+F19+G19)*1.04</f>
        <v>20.945600000000002</v>
      </c>
      <c r="J19" s="1"/>
      <c r="M19" s="21"/>
    </row>
    <row r="20" spans="1:13">
      <c r="A20" s="81" t="s">
        <v>243</v>
      </c>
      <c r="B20" s="108" t="s">
        <v>187</v>
      </c>
      <c r="C20" s="5">
        <v>1.27</v>
      </c>
      <c r="D20" s="2">
        <v>3.1</v>
      </c>
      <c r="E20" s="96">
        <f>SUM(C20:D20)</f>
        <v>4.37</v>
      </c>
      <c r="F20" s="104">
        <f t="shared" si="2"/>
        <v>18.54</v>
      </c>
      <c r="G20" s="108">
        <v>0.95</v>
      </c>
      <c r="H20" s="96">
        <f>((C20+D20+F20+G20)*4)/100</f>
        <v>0.95440000000000003</v>
      </c>
      <c r="I20" s="105">
        <f>(C20+D20+F20+G20)*1.04</f>
        <v>24.814399999999999</v>
      </c>
      <c r="J20" s="1"/>
      <c r="M20" s="21"/>
    </row>
    <row r="21" spans="1:13">
      <c r="A21" s="81" t="s">
        <v>244</v>
      </c>
      <c r="B21" s="108" t="s">
        <v>57</v>
      </c>
      <c r="C21" s="5">
        <v>3.17</v>
      </c>
      <c r="D21" s="2">
        <v>1.86</v>
      </c>
      <c r="E21" s="96">
        <f>SUM(C21:D21)</f>
        <v>5.03</v>
      </c>
      <c r="F21" s="104">
        <f t="shared" si="2"/>
        <v>18.54</v>
      </c>
      <c r="G21" s="134">
        <v>0.85</v>
      </c>
      <c r="H21" s="132">
        <f>((C21+D21+F21+G21)*4)/100</f>
        <v>0.97680000000000011</v>
      </c>
      <c r="I21" s="133">
        <f>(C21+D21+F21+G21)*1.04</f>
        <v>25.396800000000002</v>
      </c>
      <c r="J21" s="1"/>
      <c r="M21" s="21"/>
    </row>
    <row r="22" spans="1:13">
      <c r="A22" s="81" t="s">
        <v>244</v>
      </c>
      <c r="B22" s="108" t="s">
        <v>187</v>
      </c>
      <c r="C22" s="5">
        <v>6.34</v>
      </c>
      <c r="D22" s="2">
        <v>3.1</v>
      </c>
      <c r="E22" s="96">
        <f>SUM(C22:D22)</f>
        <v>9.44</v>
      </c>
      <c r="F22" s="104">
        <f t="shared" si="2"/>
        <v>18.54</v>
      </c>
      <c r="G22" s="108">
        <v>0.95</v>
      </c>
      <c r="H22" s="96">
        <f>((C22+D22+F22+G22)*4)/100</f>
        <v>1.1571999999999998</v>
      </c>
      <c r="I22" s="105">
        <f>(C22+D22+F22+G22)*1.04</f>
        <v>30.087199999999996</v>
      </c>
      <c r="J22" s="1"/>
    </row>
    <row r="23" spans="1:13" ht="11.25" customHeight="1">
      <c r="A23" s="81" t="s">
        <v>245</v>
      </c>
      <c r="B23" s="108" t="s">
        <v>57</v>
      </c>
      <c r="C23" s="5">
        <v>15.85</v>
      </c>
      <c r="D23" s="2">
        <v>1.86</v>
      </c>
      <c r="E23" s="96">
        <f>SUM(C23:D23)</f>
        <v>17.71</v>
      </c>
      <c r="F23" s="104">
        <f t="shared" si="2"/>
        <v>18.54</v>
      </c>
      <c r="G23" s="134">
        <v>0.85</v>
      </c>
      <c r="H23" s="132">
        <f>((C23+D23+F23+G23)*4)/100</f>
        <v>1.484</v>
      </c>
      <c r="I23" s="133">
        <f>(C23+D23+F23+G23)*1.04</f>
        <v>38.584000000000003</v>
      </c>
      <c r="J23" s="1"/>
    </row>
    <row r="24" spans="1:13" ht="36" customHeight="1">
      <c r="A24" s="19"/>
      <c r="B24" s="128"/>
      <c r="C24" s="127" t="s">
        <v>68</v>
      </c>
      <c r="D24" s="18"/>
      <c r="E24" s="18"/>
      <c r="F24" s="20"/>
      <c r="G24" s="18"/>
      <c r="H24" s="18"/>
      <c r="I24" s="18"/>
      <c r="J24" s="172"/>
    </row>
    <row r="25" spans="1:13" s="57" customFormat="1" ht="56.25">
      <c r="A25" s="52"/>
      <c r="B25" s="125" t="s">
        <v>51</v>
      </c>
      <c r="C25" s="125" t="s">
        <v>210</v>
      </c>
      <c r="D25" s="125" t="s">
        <v>211</v>
      </c>
      <c r="E25" s="126" t="s">
        <v>108</v>
      </c>
      <c r="F25" s="125" t="s">
        <v>212</v>
      </c>
      <c r="G25" s="125" t="s">
        <v>213</v>
      </c>
      <c r="H25" s="126" t="s">
        <v>167</v>
      </c>
      <c r="I25" s="168" t="s">
        <v>3</v>
      </c>
      <c r="J25" s="54" t="s">
        <v>78</v>
      </c>
      <c r="K25" s="4"/>
      <c r="L25"/>
    </row>
    <row r="26" spans="1:13">
      <c r="A26" s="97" t="s">
        <v>219</v>
      </c>
      <c r="B26" s="2"/>
      <c r="C26" s="61"/>
      <c r="D26" s="2"/>
      <c r="E26" s="28"/>
      <c r="F26" s="3"/>
      <c r="G26" s="2"/>
      <c r="H26" s="50"/>
      <c r="I26" s="16"/>
      <c r="J26" s="1"/>
    </row>
    <row r="27" spans="1:13">
      <c r="A27" s="81" t="s">
        <v>33</v>
      </c>
      <c r="B27" s="108" t="s">
        <v>84</v>
      </c>
      <c r="C27" s="5">
        <v>6.6899038461538454E-3</v>
      </c>
      <c r="D27" s="2">
        <v>2.04</v>
      </c>
      <c r="E27" s="96">
        <f t="shared" ref="E27:E33" si="3">SUM(C27:D27)</f>
        <v>2.0466899038461537</v>
      </c>
      <c r="F27" s="104">
        <f t="shared" ref="F27:F33" si="4">6*A$2</f>
        <v>18.54</v>
      </c>
      <c r="G27" s="108">
        <v>0.7</v>
      </c>
      <c r="H27" s="96">
        <f t="shared" ref="H27:H33" si="5">((C27+D27+F27+G27)*4)/100</f>
        <v>0.85146759615384615</v>
      </c>
      <c r="I27" s="169">
        <f t="shared" ref="I27:I33" si="6">(C27+D27+F27+G27)*1.04</f>
        <v>22.138157499999998</v>
      </c>
      <c r="J27" s="1"/>
    </row>
    <row r="28" spans="1:13">
      <c r="A28" s="136" t="s">
        <v>33</v>
      </c>
      <c r="B28" s="108" t="s">
        <v>62</v>
      </c>
      <c r="C28" s="137">
        <v>1.0034855769230768E-2</v>
      </c>
      <c r="D28" s="2">
        <v>2.04</v>
      </c>
      <c r="E28" s="96">
        <f t="shared" si="3"/>
        <v>2.0500348557692307</v>
      </c>
      <c r="F28" s="104">
        <f t="shared" si="4"/>
        <v>18.54</v>
      </c>
      <c r="G28" s="108">
        <v>0.7</v>
      </c>
      <c r="H28" s="96">
        <f t="shared" si="5"/>
        <v>0.85160139423076908</v>
      </c>
      <c r="I28" s="170">
        <f t="shared" si="6"/>
        <v>22.141636249999998</v>
      </c>
      <c r="J28" s="1"/>
    </row>
    <row r="29" spans="1:13">
      <c r="A29" s="81" t="s">
        <v>33</v>
      </c>
      <c r="B29" s="108" t="s">
        <v>220</v>
      </c>
      <c r="C29" s="5">
        <v>2.0069711538461536E-2</v>
      </c>
      <c r="D29" s="2">
        <v>2.04</v>
      </c>
      <c r="E29" s="96">
        <f t="shared" si="3"/>
        <v>2.0600697115384614</v>
      </c>
      <c r="F29" s="104">
        <f t="shared" si="4"/>
        <v>18.54</v>
      </c>
      <c r="G29" s="108">
        <v>0.7</v>
      </c>
      <c r="H29" s="96">
        <f t="shared" si="5"/>
        <v>0.85200278846153832</v>
      </c>
      <c r="I29" s="169">
        <f t="shared" si="6"/>
        <v>22.152072499999999</v>
      </c>
      <c r="J29" s="1"/>
    </row>
    <row r="30" spans="1:13">
      <c r="A30" s="81" t="s">
        <v>33</v>
      </c>
      <c r="B30" s="108" t="s">
        <v>215</v>
      </c>
      <c r="C30" s="5">
        <v>0.03</v>
      </c>
      <c r="D30" s="2">
        <v>2.04</v>
      </c>
      <c r="E30" s="96">
        <f t="shared" si="3"/>
        <v>2.0699999999999998</v>
      </c>
      <c r="F30" s="104">
        <f t="shared" si="4"/>
        <v>18.54</v>
      </c>
      <c r="G30" s="108">
        <v>0.7</v>
      </c>
      <c r="H30" s="96">
        <f t="shared" si="5"/>
        <v>0.85239999999999994</v>
      </c>
      <c r="I30" s="169">
        <f t="shared" si="6"/>
        <v>22.162399999999998</v>
      </c>
      <c r="J30" s="1"/>
    </row>
    <row r="31" spans="1:13">
      <c r="A31" s="81" t="s">
        <v>33</v>
      </c>
      <c r="B31" s="108" t="s">
        <v>53</v>
      </c>
      <c r="C31" s="5">
        <v>0.05</v>
      </c>
      <c r="D31" s="2">
        <v>2.04</v>
      </c>
      <c r="E31" s="96">
        <f t="shared" si="3"/>
        <v>2.09</v>
      </c>
      <c r="F31" s="104">
        <f t="shared" si="4"/>
        <v>18.54</v>
      </c>
      <c r="G31" s="108">
        <v>1.05</v>
      </c>
      <c r="H31" s="96">
        <f t="shared" si="5"/>
        <v>0.86719999999999997</v>
      </c>
      <c r="I31" s="169">
        <f t="shared" si="6"/>
        <v>22.5472</v>
      </c>
      <c r="J31" s="1"/>
    </row>
    <row r="32" spans="1:13">
      <c r="A32" s="81" t="s">
        <v>33</v>
      </c>
      <c r="B32" s="108" t="s">
        <v>201</v>
      </c>
      <c r="C32" s="5">
        <v>0.1</v>
      </c>
      <c r="D32" s="2">
        <v>2.04</v>
      </c>
      <c r="E32" s="96">
        <f t="shared" si="3"/>
        <v>2.14</v>
      </c>
      <c r="F32" s="104">
        <f t="shared" si="4"/>
        <v>18.54</v>
      </c>
      <c r="G32" s="108">
        <v>1.2</v>
      </c>
      <c r="H32" s="96">
        <f t="shared" si="5"/>
        <v>0.87519999999999998</v>
      </c>
      <c r="I32" s="169">
        <f t="shared" si="6"/>
        <v>22.755199999999999</v>
      </c>
      <c r="J32" s="1"/>
    </row>
    <row r="33" spans="1:10">
      <c r="A33" s="81" t="s">
        <v>33</v>
      </c>
      <c r="B33" s="108" t="s">
        <v>221</v>
      </c>
      <c r="C33" s="5">
        <v>0.19</v>
      </c>
      <c r="D33" s="2">
        <v>4.08</v>
      </c>
      <c r="E33" s="96">
        <f t="shared" si="3"/>
        <v>4.2700000000000005</v>
      </c>
      <c r="F33" s="104">
        <f t="shared" si="4"/>
        <v>18.54</v>
      </c>
      <c r="G33" s="108">
        <v>1.2</v>
      </c>
      <c r="H33" s="96">
        <f t="shared" si="5"/>
        <v>0.96039999999999992</v>
      </c>
      <c r="I33" s="169">
        <f t="shared" si="6"/>
        <v>24.970399999999998</v>
      </c>
      <c r="J33" s="1"/>
    </row>
    <row r="34" spans="1:10">
      <c r="A34" s="1"/>
      <c r="B34" s="2"/>
      <c r="C34" s="5"/>
      <c r="D34" s="2"/>
      <c r="E34" s="32"/>
      <c r="F34" s="6"/>
      <c r="G34" s="2"/>
      <c r="H34" s="32"/>
      <c r="I34" s="16"/>
      <c r="J34" s="1"/>
    </row>
    <row r="35" spans="1:10">
      <c r="A35" s="97" t="s">
        <v>223</v>
      </c>
      <c r="B35" s="2"/>
      <c r="C35" s="2"/>
      <c r="D35" s="2"/>
      <c r="E35" s="32"/>
      <c r="F35" s="1"/>
      <c r="G35" s="1"/>
      <c r="H35" s="32"/>
      <c r="I35" s="148"/>
      <c r="J35" s="1"/>
    </row>
    <row r="36" spans="1:10">
      <c r="A36" s="81" t="s">
        <v>224</v>
      </c>
      <c r="B36" s="108" t="s">
        <v>202</v>
      </c>
      <c r="C36" s="5">
        <v>1.69</v>
      </c>
      <c r="D36" s="2">
        <v>4.08</v>
      </c>
      <c r="E36" s="96">
        <f>SUM(C36:D36)</f>
        <v>5.77</v>
      </c>
      <c r="F36" s="104">
        <f>6*A$2</f>
        <v>18.54</v>
      </c>
      <c r="G36" s="108">
        <v>1.66</v>
      </c>
      <c r="H36" s="96">
        <f>((C36+D36+F36+G36)*4)/100</f>
        <v>1.0387999999999999</v>
      </c>
      <c r="I36" s="169">
        <f>(C36+D36+F36+G36)*1.04</f>
        <v>27.008800000000001</v>
      </c>
      <c r="J36" s="1"/>
    </row>
    <row r="37" spans="1:10">
      <c r="A37" s="81" t="s">
        <v>283</v>
      </c>
      <c r="B37" s="108" t="s">
        <v>282</v>
      </c>
      <c r="C37" s="5">
        <v>27.07</v>
      </c>
      <c r="D37" s="2">
        <v>4.8</v>
      </c>
      <c r="E37" s="96">
        <f>SUM(C37:D37)</f>
        <v>31.87</v>
      </c>
      <c r="F37" s="104">
        <f>6*A$2</f>
        <v>18.54</v>
      </c>
      <c r="G37" s="108">
        <v>0.85</v>
      </c>
      <c r="H37" s="96">
        <f>((C37+D37+F37+G37)*4)/100</f>
        <v>2.0503999999999998</v>
      </c>
      <c r="I37" s="169">
        <f>(C37+D37+F37+G37)*1.04</f>
        <v>53.310400000000001</v>
      </c>
      <c r="J37" s="1"/>
    </row>
    <row r="38" spans="1:10">
      <c r="A38" s="81" t="s">
        <v>264</v>
      </c>
      <c r="B38" s="108">
        <v>30</v>
      </c>
      <c r="C38" s="5">
        <v>54.14</v>
      </c>
      <c r="D38" s="2">
        <v>9.6</v>
      </c>
      <c r="E38" s="96">
        <f>SUM(C38:D38)</f>
        <v>63.74</v>
      </c>
      <c r="F38" s="104">
        <f>6*A$2</f>
        <v>18.54</v>
      </c>
      <c r="G38" s="108">
        <v>0.85</v>
      </c>
      <c r="H38" s="96">
        <f>((C38+D38+F38+G38)*4)/100</f>
        <v>3.3251999999999997</v>
      </c>
      <c r="I38" s="169">
        <f>(C38+D38+F38+G38)*1.04</f>
        <v>86.455200000000005</v>
      </c>
      <c r="J38" s="1"/>
    </row>
    <row r="39" spans="1:10">
      <c r="A39" s="81" t="s">
        <v>268</v>
      </c>
      <c r="B39" s="108" t="s">
        <v>269</v>
      </c>
      <c r="C39" s="5">
        <v>0.56000000000000005</v>
      </c>
      <c r="D39" s="2">
        <v>4.08</v>
      </c>
      <c r="E39" s="96">
        <f>SUM(C39:D39)</f>
        <v>4.6400000000000006</v>
      </c>
      <c r="F39" s="104">
        <f>6*A$2</f>
        <v>18.54</v>
      </c>
      <c r="G39" s="108">
        <v>1.66</v>
      </c>
      <c r="H39" s="96">
        <f>((C39+D39+F39+G39)*4)/100</f>
        <v>0.99360000000000004</v>
      </c>
      <c r="I39" s="169">
        <f>(C39+D39+F39+G39)*1.04</f>
        <v>25.833600000000001</v>
      </c>
      <c r="J39" s="1"/>
    </row>
    <row r="40" spans="1:10">
      <c r="A40" s="81" t="s">
        <v>271</v>
      </c>
      <c r="B40" s="108">
        <v>20</v>
      </c>
      <c r="C40" s="5">
        <v>49.67</v>
      </c>
      <c r="D40" s="2">
        <v>6.4</v>
      </c>
      <c r="E40" s="96">
        <f>SUM(C40:D40)</f>
        <v>56.07</v>
      </c>
      <c r="F40" s="104">
        <f>6*A$2</f>
        <v>18.54</v>
      </c>
      <c r="G40" s="108">
        <v>0.85</v>
      </c>
      <c r="H40" s="96">
        <f>((C40+D40+F40+G40)*4)/100</f>
        <v>3.0183999999999997</v>
      </c>
      <c r="I40" s="169">
        <f>(C40+D40+F40+G40)*1.04</f>
        <v>78.478399999999993</v>
      </c>
      <c r="J40" s="1"/>
    </row>
    <row r="41" spans="1:10">
      <c r="A41" s="81"/>
      <c r="B41" s="108"/>
      <c r="C41" s="5"/>
      <c r="D41" s="2"/>
      <c r="E41" s="96"/>
      <c r="F41" s="104"/>
      <c r="G41" s="108"/>
      <c r="H41" s="96"/>
      <c r="I41" s="169"/>
      <c r="J41" s="1"/>
    </row>
    <row r="42" spans="1:10">
      <c r="A42" s="1"/>
      <c r="B42" s="2"/>
      <c r="C42" s="5"/>
      <c r="D42" s="2"/>
      <c r="E42" s="32"/>
      <c r="F42" s="6"/>
      <c r="G42" s="2"/>
      <c r="H42" s="32"/>
      <c r="I42" s="16"/>
      <c r="J42" s="1"/>
    </row>
    <row r="43" spans="1:10">
      <c r="A43" s="97" t="s">
        <v>222</v>
      </c>
      <c r="B43" s="2"/>
      <c r="C43" s="5"/>
      <c r="D43" s="2"/>
      <c r="E43" s="32"/>
      <c r="F43" s="3"/>
      <c r="G43" s="2"/>
      <c r="H43" s="32"/>
      <c r="I43" s="16"/>
      <c r="J43" s="1"/>
    </row>
    <row r="44" spans="1:10">
      <c r="A44" s="81" t="s">
        <v>225</v>
      </c>
      <c r="B44" s="108" t="s">
        <v>57</v>
      </c>
      <c r="C44" s="2">
        <v>9.5500000000000007</v>
      </c>
      <c r="D44" s="2">
        <v>6.12</v>
      </c>
      <c r="E44" s="96">
        <f>SUM(C44:D44)</f>
        <v>15.670000000000002</v>
      </c>
      <c r="F44" s="104">
        <f t="shared" ref="F44:F45" si="7">6*A$2</f>
        <v>18.54</v>
      </c>
      <c r="G44" s="108">
        <v>1.66</v>
      </c>
      <c r="H44" s="96">
        <f>((C44+D44+F44+G44)*4)/100</f>
        <v>1.4347999999999999</v>
      </c>
      <c r="I44" s="169">
        <f>(C44+D44+F44+G44)*1.04</f>
        <v>37.3048</v>
      </c>
      <c r="J44" s="1"/>
    </row>
    <row r="45" spans="1:10">
      <c r="A45" s="81" t="s">
        <v>225</v>
      </c>
      <c r="B45" s="108" t="s">
        <v>214</v>
      </c>
      <c r="C45" s="2">
        <v>38.22</v>
      </c>
      <c r="D45" s="2">
        <v>20.399999999999999</v>
      </c>
      <c r="E45" s="96">
        <f>SUM(C45:D45)</f>
        <v>58.62</v>
      </c>
      <c r="F45" s="104">
        <f t="shared" si="7"/>
        <v>18.54</v>
      </c>
      <c r="G45" s="108">
        <v>2.19</v>
      </c>
      <c r="H45" s="96">
        <f>((C45+D45+F45+G45)*4)/100</f>
        <v>3.1739999999999999</v>
      </c>
      <c r="I45" s="169">
        <f>(C45+D45+F45+G45)*1.04</f>
        <v>82.524000000000001</v>
      </c>
      <c r="J45" s="1"/>
    </row>
    <row r="46" spans="1:10">
      <c r="A46" s="1"/>
      <c r="B46" s="2"/>
      <c r="C46" s="5"/>
      <c r="D46" s="2"/>
      <c r="E46" s="32"/>
      <c r="F46" s="3"/>
      <c r="G46" s="2"/>
      <c r="H46" s="32"/>
      <c r="I46" s="16"/>
      <c r="J46" s="1"/>
    </row>
    <row r="47" spans="1:10">
      <c r="A47" s="1"/>
      <c r="B47" s="2"/>
      <c r="C47" s="5"/>
      <c r="D47" s="2"/>
      <c r="E47" s="32"/>
      <c r="F47" s="3"/>
      <c r="G47" s="2"/>
      <c r="H47" s="32"/>
      <c r="I47" s="16"/>
      <c r="J47" s="1"/>
    </row>
    <row r="48" spans="1:10">
      <c r="A48" s="97" t="s">
        <v>226</v>
      </c>
      <c r="B48" s="2"/>
      <c r="C48" s="5"/>
      <c r="D48" s="2"/>
      <c r="E48" s="32"/>
      <c r="F48" s="3"/>
      <c r="G48" s="2"/>
      <c r="H48" s="32"/>
      <c r="I48" s="16"/>
      <c r="J48" s="1"/>
    </row>
    <row r="49" spans="1:10">
      <c r="A49" s="81" t="s">
        <v>179</v>
      </c>
      <c r="B49" s="108" t="s">
        <v>227</v>
      </c>
      <c r="C49" s="5">
        <v>1.85</v>
      </c>
      <c r="D49" s="2">
        <v>4.08</v>
      </c>
      <c r="E49" s="96">
        <f>SUM(C49:D49)</f>
        <v>5.93</v>
      </c>
      <c r="F49" s="104">
        <f>6*A$2</f>
        <v>18.54</v>
      </c>
      <c r="G49" s="108">
        <v>1.66</v>
      </c>
      <c r="H49" s="96">
        <f>((C49+D49+F49+G49)*4)/100</f>
        <v>1.0451999999999999</v>
      </c>
      <c r="I49" s="169">
        <f>(C49+D49+F49+G49)*1.04</f>
        <v>27.1752</v>
      </c>
      <c r="J49" s="1"/>
    </row>
    <row r="50" spans="1:10">
      <c r="A50" s="1"/>
      <c r="B50" s="2"/>
      <c r="C50" s="2"/>
      <c r="D50" s="2"/>
      <c r="E50" s="32"/>
      <c r="F50" s="1"/>
      <c r="G50" s="1"/>
      <c r="H50" s="32"/>
      <c r="I50" s="148"/>
      <c r="J50" s="1"/>
    </row>
    <row r="51" spans="1:10">
      <c r="A51" s="97" t="s">
        <v>176</v>
      </c>
      <c r="B51" s="2"/>
      <c r="C51" s="2"/>
      <c r="D51" s="2"/>
      <c r="E51" s="28"/>
      <c r="F51" s="3"/>
      <c r="G51" s="2"/>
      <c r="H51" s="28"/>
      <c r="I51" s="16"/>
      <c r="J51" s="1"/>
    </row>
    <row r="52" spans="1:10">
      <c r="A52" s="81" t="s">
        <v>242</v>
      </c>
      <c r="B52" s="108" t="s">
        <v>55</v>
      </c>
      <c r="C52" s="2">
        <v>1.27</v>
      </c>
      <c r="D52" s="2">
        <v>2.04</v>
      </c>
      <c r="E52" s="96">
        <f>SUM(C52:D52)</f>
        <v>3.31</v>
      </c>
      <c r="F52" s="104">
        <f>6*A$2</f>
        <v>18.54</v>
      </c>
      <c r="G52" s="108">
        <v>0.73</v>
      </c>
      <c r="H52" s="96">
        <f>((C52+D52+F52+G52)*4)/100</f>
        <v>0.90319999999999989</v>
      </c>
      <c r="I52" s="169">
        <f>(C52+D52+F52+G52)*1.04</f>
        <v>23.4832</v>
      </c>
      <c r="J52" s="1"/>
    </row>
    <row r="53" spans="1:10" ht="36.75" customHeight="1">
      <c r="A53" s="18"/>
      <c r="B53" s="128"/>
      <c r="C53" s="127" t="s">
        <v>74</v>
      </c>
      <c r="D53" s="18"/>
      <c r="E53" s="18"/>
      <c r="F53" s="20"/>
      <c r="G53" s="18"/>
      <c r="H53" s="18"/>
      <c r="I53" s="18"/>
      <c r="J53" s="172"/>
    </row>
    <row r="54" spans="1:10" s="57" customFormat="1" ht="56.25">
      <c r="A54" s="52"/>
      <c r="B54" s="125" t="s">
        <v>51</v>
      </c>
      <c r="C54" s="125" t="s">
        <v>210</v>
      </c>
      <c r="D54" s="125" t="s">
        <v>211</v>
      </c>
      <c r="E54" s="126" t="s">
        <v>108</v>
      </c>
      <c r="F54" s="125" t="s">
        <v>212</v>
      </c>
      <c r="G54" s="125" t="s">
        <v>213</v>
      </c>
      <c r="H54" s="126" t="s">
        <v>167</v>
      </c>
      <c r="I54" s="168" t="s">
        <v>3</v>
      </c>
      <c r="J54" s="54" t="s">
        <v>78</v>
      </c>
    </row>
    <row r="55" spans="1:10">
      <c r="A55" s="97" t="s">
        <v>229</v>
      </c>
      <c r="B55" s="1"/>
      <c r="C55" s="1"/>
      <c r="D55" s="1"/>
      <c r="E55" s="32"/>
      <c r="F55" s="1"/>
      <c r="G55" s="1"/>
      <c r="H55" s="32"/>
      <c r="I55" s="148"/>
      <c r="J55" s="1"/>
    </row>
    <row r="56" spans="1:10" ht="25.5">
      <c r="A56" s="138" t="s">
        <v>231</v>
      </c>
      <c r="B56" s="108" t="s">
        <v>214</v>
      </c>
      <c r="C56" s="123">
        <v>33.36</v>
      </c>
      <c r="D56" s="123">
        <v>13.26</v>
      </c>
      <c r="E56" s="133">
        <f>SUM(C56:D56)</f>
        <v>46.62</v>
      </c>
      <c r="F56" s="104">
        <f>6*A$2</f>
        <v>18.54</v>
      </c>
      <c r="G56" s="134">
        <v>2.19</v>
      </c>
      <c r="H56" s="133">
        <f>((C56+D56+F56+G56)*4)/100</f>
        <v>2.694</v>
      </c>
      <c r="I56" s="171">
        <f>(C56+D56+F56+G56)*1.04</f>
        <v>70.043999999999997</v>
      </c>
      <c r="J56" s="1"/>
    </row>
    <row r="57" spans="1:10" ht="25.5">
      <c r="A57" s="138" t="s">
        <v>231</v>
      </c>
      <c r="B57" s="108" t="s">
        <v>187</v>
      </c>
      <c r="C57" s="2">
        <v>16.68</v>
      </c>
      <c r="D57" s="2">
        <v>6.63</v>
      </c>
      <c r="E57" s="133">
        <f>SUM(C57:D57)</f>
        <v>23.31</v>
      </c>
      <c r="F57" s="104">
        <f>6*A$2</f>
        <v>18.54</v>
      </c>
      <c r="G57" s="134">
        <v>1.25</v>
      </c>
      <c r="H57" s="133">
        <f>((C57+D57+F57+G57)*4)/100</f>
        <v>1.7239999999999998</v>
      </c>
      <c r="I57" s="171">
        <f>(C57+D57+F57+G57)*1.04</f>
        <v>44.823999999999998</v>
      </c>
      <c r="J57" s="1"/>
    </row>
    <row r="58" spans="1:10">
      <c r="A58" s="1"/>
      <c r="B58" s="2"/>
      <c r="C58" s="1"/>
      <c r="D58" s="1"/>
      <c r="E58" s="32"/>
      <c r="F58" s="1"/>
      <c r="G58" s="1"/>
      <c r="H58" s="32"/>
      <c r="I58" s="148"/>
      <c r="J58" s="1"/>
    </row>
    <row r="59" spans="1:10">
      <c r="A59" s="97" t="s">
        <v>81</v>
      </c>
      <c r="B59" s="2"/>
      <c r="C59" s="1"/>
      <c r="D59" s="1"/>
      <c r="E59" s="32"/>
      <c r="F59" s="1"/>
      <c r="G59" s="1"/>
      <c r="H59" s="32"/>
      <c r="I59" s="148"/>
      <c r="J59" s="1"/>
    </row>
    <row r="60" spans="1:10">
      <c r="A60" s="81" t="s">
        <v>232</v>
      </c>
      <c r="B60" s="108" t="s">
        <v>55</v>
      </c>
      <c r="C60" s="1">
        <v>0.32</v>
      </c>
      <c r="D60" s="1">
        <v>2.21</v>
      </c>
      <c r="E60" s="133">
        <f>SUM(C60:D60)</f>
        <v>2.5299999999999998</v>
      </c>
      <c r="F60" s="104">
        <f>6*A$2</f>
        <v>18.54</v>
      </c>
      <c r="G60" s="134">
        <v>0.73</v>
      </c>
      <c r="H60" s="133">
        <f>((C60+D60+F60+G60)*4)/100</f>
        <v>0.872</v>
      </c>
      <c r="I60" s="171">
        <f>(C60+D60+F60+G60)*1.04</f>
        <v>22.672000000000001</v>
      </c>
      <c r="J60" s="1"/>
    </row>
    <row r="61" spans="1:10">
      <c r="A61" s="81" t="s">
        <v>232</v>
      </c>
      <c r="B61" s="108" t="s">
        <v>56</v>
      </c>
      <c r="C61" s="1">
        <v>0.63</v>
      </c>
      <c r="D61" s="1">
        <v>4.42</v>
      </c>
      <c r="E61" s="133">
        <f>SUM(C61:D61)</f>
        <v>5.05</v>
      </c>
      <c r="F61" s="104">
        <f>6*A$2</f>
        <v>18.54</v>
      </c>
      <c r="G61" s="134">
        <v>0.85</v>
      </c>
      <c r="H61" s="133">
        <f>((C61+D61+F61+G61)*4)/100</f>
        <v>0.97760000000000002</v>
      </c>
      <c r="I61" s="171">
        <f>(C61+D61+F61+G61)*1.04</f>
        <v>25.417600000000004</v>
      </c>
      <c r="J61" s="1"/>
    </row>
    <row r="62" spans="1:10" ht="36" customHeight="1">
      <c r="A62" s="18"/>
      <c r="B62" s="128"/>
      <c r="C62" s="127" t="s">
        <v>228</v>
      </c>
      <c r="D62" s="18"/>
      <c r="E62" s="18"/>
      <c r="F62" s="20"/>
      <c r="G62" s="18"/>
      <c r="H62" s="18"/>
      <c r="I62" s="18"/>
      <c r="J62" s="172"/>
    </row>
    <row r="63" spans="1:10" s="57" customFormat="1" ht="56.25">
      <c r="A63" s="52"/>
      <c r="B63" s="125" t="s">
        <v>51</v>
      </c>
      <c r="C63" s="125" t="s">
        <v>210</v>
      </c>
      <c r="D63" s="125" t="s">
        <v>211</v>
      </c>
      <c r="E63" s="126" t="s">
        <v>108</v>
      </c>
      <c r="F63" s="125" t="s">
        <v>212</v>
      </c>
      <c r="G63" s="125" t="s">
        <v>213</v>
      </c>
      <c r="H63" s="126" t="s">
        <v>167</v>
      </c>
      <c r="I63" s="168" t="s">
        <v>3</v>
      </c>
      <c r="J63" s="54" t="s">
        <v>78</v>
      </c>
    </row>
    <row r="64" spans="1:10" s="21" customFormat="1">
      <c r="A64" s="1"/>
      <c r="B64" s="1"/>
      <c r="C64" s="32"/>
      <c r="D64" s="32"/>
      <c r="E64" s="32"/>
      <c r="F64" s="32"/>
      <c r="G64" s="32"/>
      <c r="H64" s="32"/>
      <c r="I64" s="35"/>
      <c r="J64" s="32"/>
    </row>
    <row r="65" spans="1:10" s="21" customFormat="1">
      <c r="A65" s="97" t="s">
        <v>142</v>
      </c>
      <c r="B65" s="1"/>
      <c r="C65" s="32"/>
      <c r="D65" s="32"/>
      <c r="E65" s="32"/>
      <c r="F65" s="32"/>
      <c r="G65" s="32"/>
      <c r="H65" s="32"/>
      <c r="I65" s="35"/>
      <c r="J65" s="32"/>
    </row>
    <row r="66" spans="1:10">
      <c r="A66" s="81" t="s">
        <v>230</v>
      </c>
      <c r="B66" s="108" t="s">
        <v>84</v>
      </c>
      <c r="C66" s="1">
        <v>18.05</v>
      </c>
      <c r="D66" s="1">
        <v>3.2</v>
      </c>
      <c r="E66" s="96">
        <f t="shared" ref="E66:E71" si="8">SUM(C66:D66)</f>
        <v>21.25</v>
      </c>
      <c r="F66" s="104">
        <f t="shared" ref="F66:F71" si="9">6*A$2</f>
        <v>18.54</v>
      </c>
      <c r="G66" s="108">
        <v>0.85</v>
      </c>
      <c r="H66" s="96">
        <f t="shared" ref="H66:H71" si="10">((C66+D66+F66+G66)*4)/100</f>
        <v>1.6255999999999999</v>
      </c>
      <c r="I66" s="169">
        <f t="shared" ref="I66:I71" si="11">(C66+D66+F66+G66)*1.04</f>
        <v>42.265599999999999</v>
      </c>
      <c r="J66" s="1"/>
    </row>
    <row r="67" spans="1:10">
      <c r="A67" s="81" t="s">
        <v>230</v>
      </c>
      <c r="B67" s="108" t="s">
        <v>265</v>
      </c>
      <c r="C67" s="1">
        <v>36.1</v>
      </c>
      <c r="D67" s="1">
        <v>6.4</v>
      </c>
      <c r="E67" s="96">
        <f t="shared" si="8"/>
        <v>42.5</v>
      </c>
      <c r="F67" s="104">
        <f t="shared" si="9"/>
        <v>18.54</v>
      </c>
      <c r="G67" s="108">
        <v>0.85</v>
      </c>
      <c r="H67" s="96">
        <f t="shared" si="10"/>
        <v>2.4756</v>
      </c>
      <c r="I67" s="169">
        <f t="shared" si="11"/>
        <v>64.365600000000001</v>
      </c>
      <c r="J67" s="1"/>
    </row>
    <row r="68" spans="1:10">
      <c r="A68" s="81" t="s">
        <v>230</v>
      </c>
      <c r="B68" s="108" t="s">
        <v>267</v>
      </c>
      <c r="C68" s="1">
        <v>54.15</v>
      </c>
      <c r="D68" s="1">
        <v>9.6</v>
      </c>
      <c r="E68" s="96">
        <f t="shared" si="8"/>
        <v>63.75</v>
      </c>
      <c r="F68" s="104">
        <f t="shared" si="9"/>
        <v>18.54</v>
      </c>
      <c r="G68" s="108">
        <v>0.85</v>
      </c>
      <c r="H68" s="96">
        <f t="shared" si="10"/>
        <v>3.3255999999999997</v>
      </c>
      <c r="I68" s="169">
        <f t="shared" si="11"/>
        <v>86.465599999999995</v>
      </c>
      <c r="J68" s="1"/>
    </row>
    <row r="69" spans="1:10">
      <c r="A69" s="81" t="s">
        <v>284</v>
      </c>
      <c r="B69" s="108" t="s">
        <v>265</v>
      </c>
      <c r="C69" s="1">
        <v>36.14</v>
      </c>
      <c r="D69" s="1">
        <v>6.4</v>
      </c>
      <c r="E69" s="96">
        <f t="shared" si="8"/>
        <v>42.54</v>
      </c>
      <c r="F69" s="104">
        <f t="shared" si="9"/>
        <v>18.54</v>
      </c>
      <c r="G69" s="108">
        <v>0.85</v>
      </c>
      <c r="H69" s="96">
        <f t="shared" si="10"/>
        <v>2.4771999999999998</v>
      </c>
      <c r="I69" s="169">
        <f t="shared" si="11"/>
        <v>64.407200000000003</v>
      </c>
      <c r="J69" s="1"/>
    </row>
    <row r="70" spans="1:10">
      <c r="A70" s="81" t="s">
        <v>286</v>
      </c>
      <c r="B70" s="108" t="s">
        <v>84</v>
      </c>
      <c r="C70" s="1">
        <v>9.0250000000000004</v>
      </c>
      <c r="D70" s="1">
        <v>3.2</v>
      </c>
      <c r="E70" s="96">
        <f t="shared" si="8"/>
        <v>12.225000000000001</v>
      </c>
      <c r="F70" s="104">
        <f t="shared" si="9"/>
        <v>18.54</v>
      </c>
      <c r="G70" s="108">
        <v>0.85</v>
      </c>
      <c r="H70" s="96">
        <f t="shared" si="10"/>
        <v>1.2646000000000002</v>
      </c>
      <c r="I70" s="169">
        <f t="shared" si="11"/>
        <v>32.879600000000003</v>
      </c>
      <c r="J70" s="1"/>
    </row>
    <row r="71" spans="1:10">
      <c r="A71" s="81" t="s">
        <v>287</v>
      </c>
      <c r="B71" s="108" t="s">
        <v>282</v>
      </c>
      <c r="C71" s="1">
        <v>27.48</v>
      </c>
      <c r="D71" s="1">
        <v>4.8</v>
      </c>
      <c r="E71" s="96">
        <f t="shared" si="8"/>
        <v>32.28</v>
      </c>
      <c r="F71" s="104">
        <f t="shared" si="9"/>
        <v>18.54</v>
      </c>
      <c r="G71" s="108">
        <v>0.85</v>
      </c>
      <c r="H71" s="96">
        <f t="shared" si="10"/>
        <v>2.0668000000000002</v>
      </c>
      <c r="I71" s="169">
        <f t="shared" si="11"/>
        <v>53.736800000000002</v>
      </c>
      <c r="J71" s="1"/>
    </row>
    <row r="72" spans="1:10">
      <c r="A72" s="81" t="s">
        <v>288</v>
      </c>
      <c r="B72" s="108" t="s">
        <v>84</v>
      </c>
      <c r="C72" s="1">
        <v>9.2270000000000003</v>
      </c>
      <c r="D72" s="1">
        <v>3.2</v>
      </c>
      <c r="E72" s="96">
        <f t="shared" ref="E72" si="12">SUM(C72:D72)</f>
        <v>12.427</v>
      </c>
      <c r="F72" s="104">
        <f t="shared" ref="F72" si="13">6*A$2</f>
        <v>18.54</v>
      </c>
      <c r="G72" s="108">
        <v>0.85</v>
      </c>
      <c r="H72" s="96">
        <f t="shared" ref="H72" si="14">((C72+D72+F72+G72)*4)/100</f>
        <v>1.27268</v>
      </c>
      <c r="I72" s="169">
        <f t="shared" ref="I72" si="15">(C72+D72+F72+G72)*1.04</f>
        <v>33.089680000000001</v>
      </c>
      <c r="J72" s="1"/>
    </row>
  </sheetData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L85"/>
  <sheetViews>
    <sheetView topLeftCell="A40" workbookViewId="0">
      <selection activeCell="A3" sqref="A3:I3"/>
    </sheetView>
  </sheetViews>
  <sheetFormatPr baseColWidth="10" defaultRowHeight="12.75"/>
  <cols>
    <col min="1" max="1" width="26.5703125" customWidth="1"/>
    <col min="3" max="3" width="14.28515625" customWidth="1"/>
    <col min="12" max="12" width="15.42578125" customWidth="1"/>
  </cols>
  <sheetData>
    <row r="2" spans="1:12">
      <c r="A2">
        <v>3.09</v>
      </c>
    </row>
    <row r="3" spans="1:12" s="21" customFormat="1" ht="28.5">
      <c r="A3" s="202" t="s">
        <v>64</v>
      </c>
      <c r="B3" s="202"/>
      <c r="C3" s="202"/>
      <c r="D3" s="202"/>
      <c r="E3" s="202"/>
      <c r="F3" s="202"/>
      <c r="G3" s="202"/>
      <c r="H3" s="202"/>
      <c r="I3" s="202"/>
    </row>
    <row r="4" spans="1:12" s="21" customFormat="1" ht="25.5">
      <c r="A4" s="34"/>
      <c r="B4" s="50" t="s">
        <v>71</v>
      </c>
      <c r="C4" s="51" t="s">
        <v>72</v>
      </c>
      <c r="D4" s="51" t="s">
        <v>108</v>
      </c>
      <c r="E4" s="51" t="s">
        <v>1</v>
      </c>
      <c r="F4" s="51" t="s">
        <v>35</v>
      </c>
      <c r="G4" s="51" t="s">
        <v>109</v>
      </c>
      <c r="H4" s="51" t="s">
        <v>3</v>
      </c>
    </row>
    <row r="5" spans="1:12" s="21" customFormat="1">
      <c r="A5" s="71" t="s">
        <v>36</v>
      </c>
      <c r="B5" s="176"/>
      <c r="C5" s="25">
        <v>3</v>
      </c>
      <c r="D5" s="65">
        <f>SUM(B5:C5)</f>
        <v>3</v>
      </c>
      <c r="E5" s="62">
        <f>A$2*13</f>
        <v>40.17</v>
      </c>
      <c r="F5" s="22">
        <v>0.92</v>
      </c>
      <c r="G5" s="31">
        <f>((B5+C5+E5+F5)*4)/100</f>
        <v>1.7636000000000001</v>
      </c>
      <c r="H5" s="23">
        <f>(B5+C5+E5+F5)*1.04</f>
        <v>45.853600000000007</v>
      </c>
      <c r="I5" s="24"/>
      <c r="L5" s="21" t="s">
        <v>108</v>
      </c>
    </row>
    <row r="6" spans="1:12" s="21" customFormat="1">
      <c r="A6" s="71" t="s">
        <v>88</v>
      </c>
      <c r="B6" s="176"/>
      <c r="C6" s="25">
        <v>1.5</v>
      </c>
      <c r="D6" s="65">
        <f>SUM(B6:C6)</f>
        <v>1.5</v>
      </c>
      <c r="E6" s="62">
        <f>A$2*13</f>
        <v>40.17</v>
      </c>
      <c r="F6" s="30">
        <v>0.66</v>
      </c>
      <c r="G6" s="31">
        <f>((B6+C6+E6+F6)*4)/100</f>
        <v>1.6932</v>
      </c>
      <c r="H6" s="31">
        <f>(B6+C6+E6+F6)*1.04</f>
        <v>44.023200000000003</v>
      </c>
      <c r="I6" s="24"/>
      <c r="L6" s="21" t="s">
        <v>289</v>
      </c>
    </row>
    <row r="7" spans="1:12">
      <c r="A7" s="71" t="s">
        <v>279</v>
      </c>
      <c r="B7" s="185"/>
      <c r="C7" s="2">
        <v>1.8</v>
      </c>
      <c r="D7" s="65">
        <f>SUM(B7:C7)</f>
        <v>1.8</v>
      </c>
      <c r="E7" s="62">
        <f>A$2*13</f>
        <v>40.17</v>
      </c>
      <c r="F7" s="22">
        <v>0.92</v>
      </c>
      <c r="G7" s="31">
        <f>((B7+C7+E7+F7)*4)/100</f>
        <v>1.7156</v>
      </c>
      <c r="H7" s="23">
        <f>(B7+C7+E7+F7)*1.04</f>
        <v>44.605600000000003</v>
      </c>
      <c r="L7" s="21" t="s">
        <v>213</v>
      </c>
    </row>
    <row r="8" spans="1:12">
      <c r="A8" s="71" t="s">
        <v>280</v>
      </c>
      <c r="B8" s="185"/>
      <c r="C8" s="2">
        <v>0.9</v>
      </c>
      <c r="D8" s="65">
        <f>SUM(B8:C8)</f>
        <v>0.9</v>
      </c>
      <c r="E8" s="62">
        <f>A$2*13</f>
        <v>40.17</v>
      </c>
      <c r="F8" s="30">
        <v>0.66</v>
      </c>
      <c r="G8" s="31">
        <f>((B8+C8+E8+F8)*4)/100</f>
        <v>1.6691999999999998</v>
      </c>
      <c r="H8" s="31">
        <f>(B8+C8+E8+F8)*1.04</f>
        <v>43.3992</v>
      </c>
      <c r="L8" s="21" t="s">
        <v>290</v>
      </c>
    </row>
    <row r="9" spans="1:12">
      <c r="A9" s="71" t="s">
        <v>294</v>
      </c>
      <c r="B9" s="187"/>
      <c r="C9" s="4">
        <v>2.7</v>
      </c>
      <c r="D9" s="65">
        <f>SUM(B9:C9)</f>
        <v>2.7</v>
      </c>
      <c r="E9" s="62">
        <f>A$2*13</f>
        <v>40.17</v>
      </c>
      <c r="F9" s="22">
        <v>0.92</v>
      </c>
      <c r="G9" s="31">
        <f>((B9+C9+E9+F9)*4)/100</f>
        <v>1.7516000000000003</v>
      </c>
      <c r="H9" s="23">
        <f>(B9+C9+E9+F9)*1.04</f>
        <v>45.54160000000001</v>
      </c>
      <c r="L9" s="21"/>
    </row>
    <row r="10" spans="1:12">
      <c r="L10" s="21" t="s">
        <v>291</v>
      </c>
    </row>
    <row r="11" spans="1:12" s="21" customFormat="1" ht="28.5">
      <c r="A11" s="202" t="s">
        <v>110</v>
      </c>
      <c r="B11" s="202"/>
      <c r="C11" s="202"/>
      <c r="D11" s="202"/>
      <c r="E11" s="202"/>
      <c r="F11" s="202"/>
      <c r="G11" s="202"/>
      <c r="H11" s="202"/>
      <c r="I11" s="202"/>
    </row>
    <row r="12" spans="1:12" s="21" customFormat="1" ht="25.5">
      <c r="A12" s="34" t="s">
        <v>252</v>
      </c>
      <c r="B12" s="51" t="s">
        <v>71</v>
      </c>
      <c r="C12" s="51" t="s">
        <v>72</v>
      </c>
      <c r="D12" s="51" t="s">
        <v>108</v>
      </c>
      <c r="E12" s="50" t="s">
        <v>1</v>
      </c>
      <c r="F12" s="50" t="s">
        <v>2</v>
      </c>
      <c r="G12" s="50" t="s">
        <v>109</v>
      </c>
      <c r="H12" s="50" t="s">
        <v>3</v>
      </c>
    </row>
    <row r="13" spans="1:12" s="21" customFormat="1">
      <c r="A13" s="72" t="s">
        <v>249</v>
      </c>
      <c r="B13" s="177"/>
      <c r="C13" s="26">
        <v>1.9</v>
      </c>
      <c r="D13" s="65">
        <f>SUM(B13:C13)</f>
        <v>1.9</v>
      </c>
      <c r="E13" s="23">
        <f>A$2*6</f>
        <v>18.54</v>
      </c>
      <c r="F13" s="29">
        <v>0.74</v>
      </c>
      <c r="G13" s="31">
        <f>((B13+C13+E13+F13)*4)/100</f>
        <v>0.84719999999999984</v>
      </c>
      <c r="H13" s="31">
        <f>(B13+C13+E13+F13)*1.04</f>
        <v>22.027199999999997</v>
      </c>
    </row>
    <row r="14" spans="1:12" s="21" customFormat="1">
      <c r="A14" s="73" t="s">
        <v>247</v>
      </c>
      <c r="B14" s="177"/>
      <c r="C14" s="26">
        <v>1.9</v>
      </c>
      <c r="D14" s="65">
        <f>SUM(B14:C14)</f>
        <v>1.9</v>
      </c>
      <c r="E14" s="23">
        <f>A$2*6</f>
        <v>18.54</v>
      </c>
      <c r="F14" s="29">
        <v>0.8</v>
      </c>
      <c r="G14" s="31">
        <f>((B14+C14+E14+F14)*4)/100</f>
        <v>0.84959999999999991</v>
      </c>
      <c r="H14" s="31">
        <f>(B14+C14+E14+F14)*1.04</f>
        <v>22.089600000000001</v>
      </c>
    </row>
    <row r="15" spans="1:12" s="21" customFormat="1">
      <c r="A15" s="73" t="s">
        <v>246</v>
      </c>
      <c r="B15" s="177"/>
      <c r="C15" s="26">
        <v>1.9</v>
      </c>
      <c r="D15" s="65">
        <f>SUM(B15:C15)</f>
        <v>1.9</v>
      </c>
      <c r="E15" s="23">
        <f>A$2*6</f>
        <v>18.54</v>
      </c>
      <c r="F15" s="29">
        <v>1.05</v>
      </c>
      <c r="G15" s="31">
        <f>((B15+C15+E15+F15)*4)/100</f>
        <v>0.85959999999999992</v>
      </c>
      <c r="H15" s="31">
        <f>(B15+C15+E15+F15)*1.04</f>
        <v>22.349599999999999</v>
      </c>
    </row>
    <row r="16" spans="1:12" s="21" customFormat="1">
      <c r="A16" s="73" t="s">
        <v>248</v>
      </c>
      <c r="B16" s="177"/>
      <c r="C16" s="26">
        <v>3.8</v>
      </c>
      <c r="D16" s="65">
        <f>SUM(B16:C16)</f>
        <v>3.8</v>
      </c>
      <c r="E16" s="23">
        <f>A$2*6</f>
        <v>18.54</v>
      </c>
      <c r="F16" s="29">
        <v>1.1200000000000001</v>
      </c>
      <c r="G16" s="31">
        <f>((B16+C16+E16+F16)*4)/100</f>
        <v>0.93840000000000001</v>
      </c>
      <c r="H16" s="31">
        <f>(B16+C16+E16+F16)*1.04</f>
        <v>24.398400000000002</v>
      </c>
    </row>
    <row r="17" spans="1:10" s="21" customFormat="1">
      <c r="A17" s="73" t="s">
        <v>119</v>
      </c>
      <c r="B17" s="177"/>
      <c r="C17" s="26">
        <v>5.7</v>
      </c>
      <c r="D17" s="65">
        <f>SUM(B17:C17)</f>
        <v>5.7</v>
      </c>
      <c r="E17" s="23">
        <f>A$2*6</f>
        <v>18.54</v>
      </c>
      <c r="F17" s="29">
        <v>1.52</v>
      </c>
      <c r="G17" s="31">
        <f>((B17+C17+E17+F17)*4)/100</f>
        <v>1.0304</v>
      </c>
      <c r="H17" s="31">
        <f>(B17+C17+E17+F17)*1.04</f>
        <v>26.790399999999998</v>
      </c>
    </row>
    <row r="19" spans="1:10" s="21" customFormat="1" ht="28.5">
      <c r="A19" s="202" t="s">
        <v>66</v>
      </c>
      <c r="B19" s="202"/>
      <c r="C19" s="202"/>
      <c r="D19" s="202"/>
      <c r="E19" s="202"/>
      <c r="F19" s="202"/>
      <c r="G19" s="202"/>
      <c r="H19" s="202"/>
      <c r="I19" s="202"/>
      <c r="J19" s="202"/>
    </row>
    <row r="20" spans="1:10" s="21" customFormat="1" ht="25.5">
      <c r="A20" s="47" t="s">
        <v>251</v>
      </c>
      <c r="B20" s="47"/>
      <c r="C20" s="48" t="s">
        <v>71</v>
      </c>
      <c r="D20" s="47" t="s">
        <v>72</v>
      </c>
      <c r="E20" s="92" t="s">
        <v>108</v>
      </c>
      <c r="F20" s="49" t="s">
        <v>1</v>
      </c>
      <c r="G20" s="47" t="s">
        <v>2</v>
      </c>
      <c r="H20" s="48" t="s">
        <v>167</v>
      </c>
      <c r="I20" s="47" t="s">
        <v>3</v>
      </c>
      <c r="J20" s="47"/>
    </row>
    <row r="21" spans="1:10" s="21" customFormat="1">
      <c r="A21" s="101" t="s">
        <v>255</v>
      </c>
      <c r="B21" s="165"/>
      <c r="C21" s="178"/>
      <c r="D21" s="26">
        <v>1.47</v>
      </c>
      <c r="E21" s="96">
        <f t="shared" ref="E21:E26" si="0">SUM(B21:D21)</f>
        <v>1.47</v>
      </c>
      <c r="F21" s="23">
        <f t="shared" ref="F21:F26" si="1">A$2*5</f>
        <v>15.45</v>
      </c>
      <c r="G21" s="98">
        <v>0.63</v>
      </c>
      <c r="H21" s="31">
        <f t="shared" ref="H21:H26" si="2">((C21+D21+F21+G21)*4)/100</f>
        <v>0.70199999999999985</v>
      </c>
      <c r="I21" s="96">
        <f t="shared" ref="I21:I26" si="3">(C21+D21+F21+G21)*1.04</f>
        <v>18.251999999999999</v>
      </c>
      <c r="J21" s="40"/>
    </row>
    <row r="22" spans="1:10" s="21" customFormat="1">
      <c r="A22" s="101" t="s">
        <v>254</v>
      </c>
      <c r="B22" s="165"/>
      <c r="C22" s="178"/>
      <c r="D22" s="26">
        <v>1.47</v>
      </c>
      <c r="E22" s="96">
        <f t="shared" si="0"/>
        <v>1.47</v>
      </c>
      <c r="F22" s="23">
        <f t="shared" si="1"/>
        <v>15.45</v>
      </c>
      <c r="G22" s="98">
        <v>0.74</v>
      </c>
      <c r="H22" s="31">
        <f t="shared" si="2"/>
        <v>0.70639999999999992</v>
      </c>
      <c r="I22" s="96">
        <f t="shared" si="3"/>
        <v>18.366399999999999</v>
      </c>
    </row>
    <row r="23" spans="1:10" s="21" customFormat="1">
      <c r="A23" s="164">
        <v>0.83333333333333337</v>
      </c>
      <c r="B23" s="165"/>
      <c r="C23" s="178"/>
      <c r="D23" s="26">
        <v>1.47</v>
      </c>
      <c r="E23" s="96">
        <f t="shared" si="0"/>
        <v>1.47</v>
      </c>
      <c r="F23" s="23">
        <f t="shared" si="1"/>
        <v>15.45</v>
      </c>
      <c r="G23" s="98">
        <v>0.8</v>
      </c>
      <c r="H23" s="31">
        <f t="shared" si="2"/>
        <v>0.70879999999999999</v>
      </c>
      <c r="I23" s="96">
        <f t="shared" si="3"/>
        <v>18.428799999999999</v>
      </c>
    </row>
    <row r="24" spans="1:10" s="21" customFormat="1">
      <c r="A24" s="101" t="s">
        <v>168</v>
      </c>
      <c r="B24" s="165"/>
      <c r="C24" s="178"/>
      <c r="D24" s="26">
        <v>1.47</v>
      </c>
      <c r="E24" s="96">
        <f t="shared" si="0"/>
        <v>1.47</v>
      </c>
      <c r="F24" s="23">
        <f t="shared" si="1"/>
        <v>15.45</v>
      </c>
      <c r="G24" s="98">
        <v>1.05</v>
      </c>
      <c r="H24" s="31">
        <f t="shared" si="2"/>
        <v>0.71879999999999999</v>
      </c>
      <c r="I24" s="96">
        <f t="shared" si="3"/>
        <v>18.688800000000001</v>
      </c>
    </row>
    <row r="25" spans="1:10" s="21" customFormat="1">
      <c r="A25" s="101" t="s">
        <v>253</v>
      </c>
      <c r="B25" s="165"/>
      <c r="C25" s="178"/>
      <c r="D25" s="26">
        <v>2.94</v>
      </c>
      <c r="E25" s="96">
        <f t="shared" si="0"/>
        <v>2.94</v>
      </c>
      <c r="F25" s="23">
        <f t="shared" si="1"/>
        <v>15.45</v>
      </c>
      <c r="G25" s="98">
        <v>1.1200000000000001</v>
      </c>
      <c r="H25" s="31">
        <f t="shared" si="2"/>
        <v>0.78040000000000009</v>
      </c>
      <c r="I25" s="96">
        <f t="shared" si="3"/>
        <v>20.290400000000002</v>
      </c>
    </row>
    <row r="26" spans="1:10" s="21" customFormat="1">
      <c r="A26" s="101">
        <v>2.5</v>
      </c>
      <c r="B26" s="165"/>
      <c r="C26" s="178"/>
      <c r="D26" s="26">
        <v>4.41</v>
      </c>
      <c r="E26" s="96">
        <f t="shared" si="0"/>
        <v>4.41</v>
      </c>
      <c r="F26" s="23">
        <f t="shared" si="1"/>
        <v>15.45</v>
      </c>
      <c r="G26" s="98">
        <v>1.52</v>
      </c>
      <c r="H26" s="31">
        <f t="shared" si="2"/>
        <v>0.85519999999999996</v>
      </c>
      <c r="I26" s="96">
        <f t="shared" si="3"/>
        <v>22.235199999999999</v>
      </c>
    </row>
    <row r="27" spans="1:10" s="21" customFormat="1">
      <c r="A27" s="166"/>
      <c r="B27" s="167"/>
      <c r="C27" s="26"/>
      <c r="D27" s="28"/>
      <c r="E27" s="60"/>
      <c r="F27" s="26"/>
      <c r="G27" s="28"/>
      <c r="H27" s="28"/>
      <c r="I27" s="32"/>
    </row>
    <row r="28" spans="1:10" s="21" customFormat="1" ht="28.5">
      <c r="A28" s="202" t="s">
        <v>169</v>
      </c>
      <c r="B28" s="202"/>
      <c r="C28" s="202"/>
      <c r="D28" s="202"/>
      <c r="E28" s="202"/>
      <c r="F28" s="202"/>
      <c r="G28" s="202"/>
      <c r="H28" s="202"/>
      <c r="I28" s="202"/>
      <c r="J28" s="202"/>
    </row>
    <row r="29" spans="1:10" s="21" customFormat="1" ht="25.5">
      <c r="A29" s="47" t="s">
        <v>256</v>
      </c>
      <c r="B29" s="32"/>
      <c r="C29" s="48" t="s">
        <v>71</v>
      </c>
      <c r="D29" s="47" t="s">
        <v>72</v>
      </c>
      <c r="E29" s="92" t="s">
        <v>108</v>
      </c>
      <c r="F29" s="49" t="s">
        <v>1</v>
      </c>
      <c r="G29" s="47" t="s">
        <v>2</v>
      </c>
      <c r="H29" s="48" t="s">
        <v>167</v>
      </c>
      <c r="I29" s="47" t="s">
        <v>3</v>
      </c>
    </row>
    <row r="30" spans="1:10" s="21" customFormat="1">
      <c r="A30" s="98" t="s">
        <v>4</v>
      </c>
      <c r="B30" s="71"/>
      <c r="C30" s="179"/>
      <c r="D30" s="25">
        <v>1.38</v>
      </c>
      <c r="E30" s="93">
        <f>SUM(C30:D30)</f>
        <v>1.38</v>
      </c>
      <c r="F30" s="94">
        <f>5*A$2</f>
        <v>15.45</v>
      </c>
      <c r="G30" s="95">
        <v>0.74</v>
      </c>
      <c r="H30" s="96">
        <f>((C30+D30+F30+G30)*4)/100</f>
        <v>0.70279999999999987</v>
      </c>
      <c r="I30" s="96">
        <f>(C30+D30+F30+G30)*1.04</f>
        <v>18.272799999999997</v>
      </c>
    </row>
    <row r="31" spans="1:10" s="21" customFormat="1">
      <c r="A31" s="98" t="s">
        <v>6</v>
      </c>
      <c r="B31" s="71"/>
      <c r="C31" s="179"/>
      <c r="D31" s="25">
        <v>2.2999999999999998</v>
      </c>
      <c r="E31" s="93">
        <f>SUM(C31:D31)</f>
        <v>2.2999999999999998</v>
      </c>
      <c r="F31" s="94">
        <f>5*A$2</f>
        <v>15.45</v>
      </c>
      <c r="G31" s="95">
        <v>0.8</v>
      </c>
      <c r="H31" s="96">
        <f>((C31+D31+F31+G31)*4)/100</f>
        <v>0.74199999999999999</v>
      </c>
      <c r="I31" s="96">
        <f>(C31+D31+F31+G31)*1.04</f>
        <v>19.292000000000002</v>
      </c>
    </row>
    <row r="32" spans="1:10" s="21" customFormat="1">
      <c r="A32" s="98" t="s">
        <v>7</v>
      </c>
      <c r="B32" s="71"/>
      <c r="C32" s="179"/>
      <c r="D32" s="25">
        <v>4.5999999999999996</v>
      </c>
      <c r="E32" s="93">
        <f>SUM(C32:D32)</f>
        <v>4.5999999999999996</v>
      </c>
      <c r="F32" s="94">
        <f>5*A$2</f>
        <v>15.45</v>
      </c>
      <c r="G32" s="95">
        <v>1.05</v>
      </c>
      <c r="H32" s="96">
        <f>((C32+D32+F32+G32)*4)/100</f>
        <v>0.84399999999999986</v>
      </c>
      <c r="I32" s="96">
        <f>(C32+D32+F32+G32)*1.04</f>
        <v>21.943999999999999</v>
      </c>
    </row>
    <row r="33" spans="1:10" s="21" customFormat="1">
      <c r="A33" s="98" t="s">
        <v>5</v>
      </c>
      <c r="B33" s="71"/>
      <c r="C33" s="179"/>
      <c r="D33" s="25">
        <v>11.5</v>
      </c>
      <c r="E33" s="93">
        <f>SUM(C33:D33)</f>
        <v>11.5</v>
      </c>
      <c r="F33" s="94">
        <f>5*A$2</f>
        <v>15.45</v>
      </c>
      <c r="G33" s="95">
        <v>1.52</v>
      </c>
      <c r="H33" s="96">
        <f>((C33+D33+F33+G33)*4)/100</f>
        <v>1.1388</v>
      </c>
      <c r="I33" s="96">
        <f>(C33+D33+F33+G33)*1.04</f>
        <v>29.608799999999999</v>
      </c>
    </row>
    <row r="34" spans="1:10" s="21" customFormat="1">
      <c r="A34" s="144"/>
      <c r="B34" s="141"/>
      <c r="C34" s="145"/>
      <c r="D34" s="141"/>
      <c r="E34" s="141"/>
      <c r="F34" s="142"/>
      <c r="G34" s="143"/>
      <c r="H34" s="33"/>
      <c r="I34" s="36"/>
      <c r="J34" s="36"/>
    </row>
    <row r="35" spans="1:10" s="21" customFormat="1">
      <c r="A35" s="144"/>
      <c r="B35" s="141"/>
      <c r="C35" s="145"/>
      <c r="D35" s="141"/>
      <c r="E35" s="141"/>
      <c r="F35" s="142"/>
      <c r="G35" s="143"/>
      <c r="H35" s="33"/>
      <c r="I35" s="36"/>
      <c r="J35" s="36"/>
    </row>
    <row r="36" spans="1:10" ht="27.75">
      <c r="A36" s="204" t="s">
        <v>65</v>
      </c>
      <c r="B36" s="204"/>
      <c r="C36" s="204"/>
      <c r="D36" s="204"/>
      <c r="E36" s="204"/>
      <c r="F36" s="204"/>
    </row>
    <row r="37" spans="1:10" ht="24">
      <c r="A37" s="9"/>
      <c r="B37" s="54" t="s">
        <v>71</v>
      </c>
      <c r="C37" s="140" t="s">
        <v>1</v>
      </c>
      <c r="D37" s="89" t="s">
        <v>167</v>
      </c>
      <c r="E37" s="54" t="s">
        <v>3</v>
      </c>
    </row>
    <row r="38" spans="1:10">
      <c r="A38" s="1"/>
      <c r="B38" s="83"/>
      <c r="C38" s="55"/>
      <c r="D38" s="86"/>
      <c r="E38" s="84"/>
    </row>
    <row r="39" spans="1:10">
      <c r="A39" s="81" t="s">
        <v>250</v>
      </c>
      <c r="B39" s="180"/>
      <c r="C39" s="8">
        <f>A$2*8</f>
        <v>24.72</v>
      </c>
      <c r="D39" s="31">
        <f>((B39+C39)*4)/100</f>
        <v>0.9887999999999999</v>
      </c>
      <c r="E39" s="13">
        <f>(B39+C39)*1.04</f>
        <v>25.7088</v>
      </c>
    </row>
    <row r="42" spans="1:10" ht="56.25" customHeight="1">
      <c r="A42" s="18"/>
      <c r="B42" s="128"/>
      <c r="C42" s="146" t="s">
        <v>94</v>
      </c>
      <c r="D42" s="18"/>
      <c r="E42" s="18"/>
      <c r="F42" s="20"/>
      <c r="G42" s="18"/>
      <c r="H42" s="18"/>
      <c r="I42" s="18"/>
      <c r="J42" s="18"/>
    </row>
    <row r="43" spans="1:10" s="57" customFormat="1" ht="33.75">
      <c r="A43" s="52"/>
      <c r="B43" s="52" t="s">
        <v>51</v>
      </c>
      <c r="C43" s="52" t="s">
        <v>71</v>
      </c>
      <c r="D43" s="52" t="s">
        <v>72</v>
      </c>
      <c r="E43" s="51" t="s">
        <v>108</v>
      </c>
      <c r="F43" s="54" t="s">
        <v>1</v>
      </c>
      <c r="G43" s="52" t="s">
        <v>2</v>
      </c>
      <c r="H43" s="48" t="s">
        <v>167</v>
      </c>
      <c r="I43" s="52" t="s">
        <v>3</v>
      </c>
    </row>
    <row r="44" spans="1:10">
      <c r="A44" s="7"/>
      <c r="B44" s="14" t="s">
        <v>53</v>
      </c>
      <c r="C44" s="181"/>
      <c r="D44" s="2">
        <v>1.9</v>
      </c>
      <c r="E44" s="96">
        <f t="shared" ref="E44:E51" si="4">SUM(C44:D44)</f>
        <v>1.9</v>
      </c>
      <c r="F44" s="117">
        <f t="shared" ref="F44:F51" si="5">7*A$2</f>
        <v>21.63</v>
      </c>
      <c r="G44" s="108">
        <v>0.62</v>
      </c>
      <c r="H44" s="96">
        <f t="shared" ref="H44:H51" si="6">((C44+D44+F44+G44)*4)/100</f>
        <v>0.96599999999999997</v>
      </c>
      <c r="I44" s="105">
        <f t="shared" ref="I44:I51" si="7">(C44+D44+F44+G44)*1.04</f>
        <v>25.116</v>
      </c>
      <c r="J44" s="4"/>
    </row>
    <row r="45" spans="1:10">
      <c r="A45" s="7"/>
      <c r="B45" s="14" t="s">
        <v>54</v>
      </c>
      <c r="C45" s="181"/>
      <c r="D45" s="2">
        <v>1.9</v>
      </c>
      <c r="E45" s="96">
        <f t="shared" si="4"/>
        <v>1.9</v>
      </c>
      <c r="F45" s="117">
        <f t="shared" si="5"/>
        <v>21.63</v>
      </c>
      <c r="G45" s="108">
        <v>0.73</v>
      </c>
      <c r="H45" s="96">
        <f t="shared" si="6"/>
        <v>0.97039999999999993</v>
      </c>
      <c r="I45" s="105">
        <f t="shared" si="7"/>
        <v>25.230399999999999</v>
      </c>
    </row>
    <row r="46" spans="1:10">
      <c r="A46" s="7"/>
      <c r="B46" s="14" t="s">
        <v>55</v>
      </c>
      <c r="C46" s="181">
        <v>3.9870000000000001</v>
      </c>
      <c r="D46" s="2">
        <v>1.9</v>
      </c>
      <c r="E46" s="96">
        <f t="shared" si="4"/>
        <v>5.8870000000000005</v>
      </c>
      <c r="F46" s="117">
        <f t="shared" si="5"/>
        <v>21.63</v>
      </c>
      <c r="G46" s="108">
        <v>0.73</v>
      </c>
      <c r="H46" s="96">
        <f t="shared" si="6"/>
        <v>1.12988</v>
      </c>
      <c r="I46" s="105">
        <f t="shared" si="7"/>
        <v>29.37688</v>
      </c>
    </row>
    <row r="47" spans="1:10">
      <c r="A47" s="7"/>
      <c r="B47" s="14" t="s">
        <v>194</v>
      </c>
      <c r="C47" s="181"/>
      <c r="D47" s="2">
        <v>3.8</v>
      </c>
      <c r="E47" s="96">
        <f t="shared" ref="E47" si="8">SUM(C47:D47)</f>
        <v>3.8</v>
      </c>
      <c r="F47" s="117">
        <f t="shared" si="5"/>
        <v>21.63</v>
      </c>
      <c r="G47" s="108">
        <v>0.73</v>
      </c>
      <c r="H47" s="96">
        <f>((C47+D47+F47+G47)*4)/100</f>
        <v>1.0464</v>
      </c>
      <c r="I47" s="105">
        <f>(C47+D47+F47+G47)*1.04</f>
        <v>27.206400000000002</v>
      </c>
    </row>
    <row r="48" spans="1:10">
      <c r="A48" s="7"/>
      <c r="B48" s="14" t="s">
        <v>197</v>
      </c>
      <c r="C48" s="181"/>
      <c r="D48" s="2">
        <v>3.8</v>
      </c>
      <c r="E48" s="96">
        <f>SUM(C48:D48)</f>
        <v>3.8</v>
      </c>
      <c r="F48" s="117">
        <f t="shared" si="5"/>
        <v>21.63</v>
      </c>
      <c r="G48" s="108">
        <v>0.85</v>
      </c>
      <c r="H48" s="96">
        <f>((C48+D48+F48+G48)*4)/100</f>
        <v>1.0512000000000001</v>
      </c>
      <c r="I48" s="105">
        <f>(C48+D48+F48+G48)*1.04</f>
        <v>27.331200000000003</v>
      </c>
    </row>
    <row r="49" spans="1:12">
      <c r="A49" s="7"/>
      <c r="B49" s="14" t="s">
        <v>56</v>
      </c>
      <c r="C49" s="181"/>
      <c r="D49" s="2">
        <v>3.8</v>
      </c>
      <c r="E49" s="96">
        <f t="shared" si="4"/>
        <v>3.8</v>
      </c>
      <c r="F49" s="117">
        <f t="shared" si="5"/>
        <v>21.63</v>
      </c>
      <c r="G49" s="108">
        <v>0.85</v>
      </c>
      <c r="H49" s="96">
        <f t="shared" si="6"/>
        <v>1.0512000000000001</v>
      </c>
      <c r="I49" s="105">
        <f t="shared" si="7"/>
        <v>27.331200000000003</v>
      </c>
    </row>
    <row r="50" spans="1:12">
      <c r="A50" s="7"/>
      <c r="B50" s="14" t="s">
        <v>57</v>
      </c>
      <c r="C50" s="181"/>
      <c r="D50" s="2">
        <v>5.7</v>
      </c>
      <c r="E50" s="96">
        <f t="shared" si="4"/>
        <v>5.7</v>
      </c>
      <c r="F50" s="117">
        <f t="shared" si="5"/>
        <v>21.63</v>
      </c>
      <c r="G50" s="108">
        <v>0.85</v>
      </c>
      <c r="H50" s="96">
        <f t="shared" si="6"/>
        <v>1.1272</v>
      </c>
      <c r="I50" s="105">
        <f t="shared" si="7"/>
        <v>29.307200000000002</v>
      </c>
    </row>
    <row r="51" spans="1:12">
      <c r="A51" s="7"/>
      <c r="B51" s="14" t="s">
        <v>195</v>
      </c>
      <c r="C51" s="181"/>
      <c r="D51" s="2">
        <v>7.6</v>
      </c>
      <c r="E51" s="96">
        <f t="shared" si="4"/>
        <v>7.6</v>
      </c>
      <c r="F51" s="117">
        <f t="shared" si="5"/>
        <v>21.63</v>
      </c>
      <c r="G51" s="108">
        <v>0.95</v>
      </c>
      <c r="H51" s="96">
        <f t="shared" si="6"/>
        <v>1.2071999999999998</v>
      </c>
      <c r="I51" s="105">
        <f t="shared" si="7"/>
        <v>31.387199999999996</v>
      </c>
    </row>
    <row r="54" spans="1:12" ht="56.25" customHeight="1">
      <c r="A54" s="18"/>
      <c r="B54" s="127" t="s">
        <v>67</v>
      </c>
      <c r="C54" s="19"/>
      <c r="D54" s="18"/>
      <c r="E54" s="18"/>
      <c r="F54" s="20"/>
      <c r="G54" s="18"/>
      <c r="H54" s="18"/>
      <c r="I54" s="18"/>
      <c r="J54" s="18"/>
    </row>
    <row r="55" spans="1:12">
      <c r="B55" s="52"/>
      <c r="E55" s="21"/>
      <c r="H55" s="21"/>
    </row>
    <row r="56" spans="1:12" s="57" customFormat="1" ht="33.75">
      <c r="A56" s="52"/>
      <c r="B56" s="97"/>
      <c r="C56" s="125" t="s">
        <v>210</v>
      </c>
      <c r="D56" s="125" t="s">
        <v>211</v>
      </c>
      <c r="E56" s="126" t="s">
        <v>108</v>
      </c>
      <c r="F56" s="125" t="s">
        <v>212</v>
      </c>
      <c r="G56" s="125" t="s">
        <v>261</v>
      </c>
      <c r="H56" s="126" t="s">
        <v>167</v>
      </c>
      <c r="I56" s="125" t="s">
        <v>3</v>
      </c>
      <c r="J56" s="4"/>
      <c r="K56"/>
    </row>
    <row r="57" spans="1:12" s="4" customFormat="1">
      <c r="A57" s="108" t="s">
        <v>258</v>
      </c>
      <c r="B57" s="108"/>
      <c r="C57" s="181"/>
      <c r="D57" s="2">
        <v>0.62</v>
      </c>
      <c r="E57" s="96">
        <f t="shared" ref="E57" si="9">SUM(C57:D57)</f>
        <v>0.62</v>
      </c>
      <c r="F57" s="104">
        <f t="shared" ref="F57:F63" si="10">6*A$2</f>
        <v>18.54</v>
      </c>
      <c r="G57" s="108">
        <v>0.62</v>
      </c>
      <c r="H57" s="96">
        <f t="shared" ref="H57" si="11">((C57+D57+F57+G57)*4)/100</f>
        <v>0.79120000000000001</v>
      </c>
      <c r="I57" s="105">
        <f t="shared" ref="I57" si="12">(C57+D57+F57+G57)*1.04</f>
        <v>20.571200000000001</v>
      </c>
    </row>
    <row r="58" spans="1:12">
      <c r="A58" s="108" t="s">
        <v>259</v>
      </c>
      <c r="B58" s="81"/>
      <c r="C58" s="182"/>
      <c r="D58" s="2">
        <v>0.62</v>
      </c>
      <c r="E58" s="96">
        <f t="shared" ref="E58:E63" si="13">SUM(C58:D58)</f>
        <v>0.62</v>
      </c>
      <c r="F58" s="104">
        <f t="shared" si="10"/>
        <v>18.54</v>
      </c>
      <c r="G58" s="108">
        <v>0.73</v>
      </c>
      <c r="H58" s="96">
        <f t="shared" ref="H58:H63" si="14">((C58+D58+F58+G58)*4)/100</f>
        <v>0.79559999999999997</v>
      </c>
      <c r="I58" s="105">
        <f t="shared" ref="I58:I63" si="15">(C58+D58+F58+G58)*1.04</f>
        <v>20.685600000000001</v>
      </c>
    </row>
    <row r="59" spans="1:12">
      <c r="A59" s="108" t="s">
        <v>194</v>
      </c>
      <c r="B59" s="81"/>
      <c r="C59" s="182"/>
      <c r="D59" s="2">
        <v>1.24</v>
      </c>
      <c r="E59" s="96">
        <f t="shared" si="13"/>
        <v>1.24</v>
      </c>
      <c r="F59" s="104">
        <f t="shared" si="10"/>
        <v>18.54</v>
      </c>
      <c r="G59" s="108">
        <v>0.73</v>
      </c>
      <c r="H59" s="96">
        <f t="shared" si="14"/>
        <v>0.82039999999999991</v>
      </c>
      <c r="I59" s="105">
        <f t="shared" si="15"/>
        <v>21.330399999999997</v>
      </c>
    </row>
    <row r="60" spans="1:12">
      <c r="A60" s="108" t="s">
        <v>260</v>
      </c>
      <c r="B60" s="81"/>
      <c r="C60" s="182"/>
      <c r="D60" s="2">
        <v>1.24</v>
      </c>
      <c r="E60" s="96">
        <f t="shared" si="13"/>
        <v>1.24</v>
      </c>
      <c r="F60" s="104">
        <f t="shared" si="10"/>
        <v>18.54</v>
      </c>
      <c r="G60" s="108">
        <v>0.85</v>
      </c>
      <c r="H60" s="96">
        <f t="shared" si="14"/>
        <v>0.82519999999999993</v>
      </c>
      <c r="I60" s="105">
        <f t="shared" si="15"/>
        <v>21.455200000000001</v>
      </c>
    </row>
    <row r="61" spans="1:12">
      <c r="A61" s="108" t="s">
        <v>57</v>
      </c>
      <c r="B61" s="81"/>
      <c r="C61" s="182"/>
      <c r="D61" s="2">
        <v>1.86</v>
      </c>
      <c r="E61" s="96">
        <f t="shared" si="13"/>
        <v>1.86</v>
      </c>
      <c r="F61" s="104">
        <f t="shared" si="10"/>
        <v>18.54</v>
      </c>
      <c r="G61" s="108">
        <v>0.85</v>
      </c>
      <c r="H61" s="96">
        <f t="shared" si="14"/>
        <v>0.85</v>
      </c>
      <c r="I61" s="105">
        <f t="shared" si="15"/>
        <v>22.1</v>
      </c>
    </row>
    <row r="62" spans="1:12">
      <c r="A62" s="108" t="s">
        <v>187</v>
      </c>
      <c r="B62" s="81"/>
      <c r="C62" s="182"/>
      <c r="D62" s="2">
        <v>3.1</v>
      </c>
      <c r="E62" s="96">
        <f t="shared" si="13"/>
        <v>3.1</v>
      </c>
      <c r="F62" s="104">
        <f t="shared" si="10"/>
        <v>18.54</v>
      </c>
      <c r="G62" s="108">
        <v>0.95</v>
      </c>
      <c r="H62" s="96">
        <f t="shared" si="14"/>
        <v>0.90359999999999996</v>
      </c>
      <c r="I62" s="105">
        <f t="shared" si="15"/>
        <v>23.493600000000001</v>
      </c>
      <c r="L62" s="21"/>
    </row>
    <row r="63" spans="1:12">
      <c r="A63" s="130" t="s">
        <v>214</v>
      </c>
      <c r="B63" s="81"/>
      <c r="C63" s="182"/>
      <c r="D63" s="2">
        <v>6.2</v>
      </c>
      <c r="E63" s="96">
        <f t="shared" si="13"/>
        <v>6.2</v>
      </c>
      <c r="F63" s="104">
        <f t="shared" si="10"/>
        <v>18.54</v>
      </c>
      <c r="G63" s="108">
        <v>1.42</v>
      </c>
      <c r="H63" s="96">
        <f t="shared" si="14"/>
        <v>1.0463999999999998</v>
      </c>
      <c r="I63" s="105">
        <f t="shared" si="15"/>
        <v>27.206399999999999</v>
      </c>
    </row>
    <row r="65" spans="1:11" ht="56.25" customHeight="1">
      <c r="A65" s="18"/>
      <c r="B65" s="128"/>
      <c r="C65" s="127" t="s">
        <v>257</v>
      </c>
      <c r="D65" s="18"/>
      <c r="E65" s="18"/>
      <c r="F65" s="20"/>
      <c r="G65" s="18"/>
      <c r="H65" s="18"/>
      <c r="I65" s="18"/>
      <c r="J65" s="189"/>
    </row>
    <row r="66" spans="1:11">
      <c r="B66" s="1"/>
      <c r="D66" s="21"/>
      <c r="G66" s="21"/>
    </row>
    <row r="67" spans="1:11" s="57" customFormat="1" ht="33.75">
      <c r="A67" s="173"/>
      <c r="B67" s="97"/>
      <c r="C67" s="175" t="s">
        <v>210</v>
      </c>
      <c r="D67" s="125" t="s">
        <v>211</v>
      </c>
      <c r="E67" s="126" t="s">
        <v>108</v>
      </c>
      <c r="F67" s="125" t="s">
        <v>212</v>
      </c>
      <c r="G67" s="125" t="s">
        <v>261</v>
      </c>
      <c r="H67" s="126" t="s">
        <v>167</v>
      </c>
      <c r="I67" s="125" t="s">
        <v>3</v>
      </c>
      <c r="J67" s="4"/>
      <c r="K67"/>
    </row>
    <row r="68" spans="1:11">
      <c r="A68" s="174" t="s">
        <v>258</v>
      </c>
      <c r="B68" s="81"/>
      <c r="C68" s="183"/>
      <c r="D68" s="2">
        <v>2.04</v>
      </c>
      <c r="E68" s="96">
        <f t="shared" ref="E68" si="16">SUM(C68:D68)</f>
        <v>2.04</v>
      </c>
      <c r="F68" s="104">
        <f t="shared" ref="F68:F74" si="17">6*A$2</f>
        <v>18.54</v>
      </c>
      <c r="G68" s="108">
        <v>0.62</v>
      </c>
      <c r="H68" s="96">
        <f t="shared" ref="H68" si="18">((C68+D68+F68+G68)*4)/100</f>
        <v>0.84799999999999998</v>
      </c>
      <c r="I68" s="105">
        <f t="shared" ref="I68:I74" si="19">(C68+D68+F68+G68)*1.04</f>
        <v>22.047999999999998</v>
      </c>
    </row>
    <row r="69" spans="1:11">
      <c r="A69" s="174" t="s">
        <v>259</v>
      </c>
      <c r="B69" s="81"/>
      <c r="C69" s="184"/>
      <c r="D69" s="2">
        <v>2.04</v>
      </c>
      <c r="E69" s="96">
        <f t="shared" ref="E69:E74" si="20">SUM(C69:D69)</f>
        <v>2.04</v>
      </c>
      <c r="F69" s="104">
        <f t="shared" si="17"/>
        <v>18.54</v>
      </c>
      <c r="G69" s="108">
        <v>0.73</v>
      </c>
      <c r="H69" s="96">
        <f t="shared" ref="H69:H74" si="21">((C69+D69+F69+G69)*4)/100</f>
        <v>0.85239999999999994</v>
      </c>
      <c r="I69" s="105">
        <f t="shared" si="19"/>
        <v>22.162399999999998</v>
      </c>
    </row>
    <row r="70" spans="1:11">
      <c r="A70" s="174" t="s">
        <v>194</v>
      </c>
      <c r="B70" s="81"/>
      <c r="C70" s="184"/>
      <c r="D70" s="2">
        <v>4.08</v>
      </c>
      <c r="E70" s="96">
        <f t="shared" si="20"/>
        <v>4.08</v>
      </c>
      <c r="F70" s="104">
        <f t="shared" si="17"/>
        <v>18.54</v>
      </c>
      <c r="G70" s="108">
        <v>0.73</v>
      </c>
      <c r="H70" s="96">
        <f t="shared" si="21"/>
        <v>0.93399999999999994</v>
      </c>
      <c r="I70" s="105">
        <f t="shared" si="19"/>
        <v>24.283999999999999</v>
      </c>
    </row>
    <row r="71" spans="1:11">
      <c r="A71" s="174" t="s">
        <v>260</v>
      </c>
      <c r="B71" s="81"/>
      <c r="C71" s="184"/>
      <c r="D71" s="2">
        <v>4.08</v>
      </c>
      <c r="E71" s="96">
        <f t="shared" si="20"/>
        <v>4.08</v>
      </c>
      <c r="F71" s="104">
        <f t="shared" si="17"/>
        <v>18.54</v>
      </c>
      <c r="G71" s="108">
        <v>0.85</v>
      </c>
      <c r="H71" s="96">
        <f t="shared" si="21"/>
        <v>0.93879999999999997</v>
      </c>
      <c r="I71" s="105">
        <f t="shared" si="19"/>
        <v>24.408799999999999</v>
      </c>
    </row>
    <row r="72" spans="1:11">
      <c r="A72" s="174" t="s">
        <v>57</v>
      </c>
      <c r="B72" s="81"/>
      <c r="C72" s="184"/>
      <c r="D72" s="2">
        <v>6.12</v>
      </c>
      <c r="E72" s="96">
        <f t="shared" si="20"/>
        <v>6.12</v>
      </c>
      <c r="F72" s="104">
        <f t="shared" si="17"/>
        <v>18.54</v>
      </c>
      <c r="G72" s="108">
        <v>0.85</v>
      </c>
      <c r="H72" s="96">
        <f t="shared" si="21"/>
        <v>1.0204</v>
      </c>
      <c r="I72" s="105">
        <f t="shared" si="19"/>
        <v>26.530400000000004</v>
      </c>
    </row>
    <row r="73" spans="1:11">
      <c r="A73" s="174" t="s">
        <v>187</v>
      </c>
      <c r="B73" s="81"/>
      <c r="C73" s="184"/>
      <c r="D73" s="2">
        <v>10.199999999999999</v>
      </c>
      <c r="E73" s="96">
        <f t="shared" si="20"/>
        <v>10.199999999999999</v>
      </c>
      <c r="F73" s="104">
        <f t="shared" si="17"/>
        <v>18.54</v>
      </c>
      <c r="G73" s="108">
        <v>0.95</v>
      </c>
      <c r="H73" s="96">
        <f t="shared" si="21"/>
        <v>1.1876</v>
      </c>
      <c r="I73" s="105">
        <f t="shared" si="19"/>
        <v>30.877599999999997</v>
      </c>
    </row>
    <row r="74" spans="1:11">
      <c r="A74" s="174" t="s">
        <v>214</v>
      </c>
      <c r="B74" s="81"/>
      <c r="C74" s="184"/>
      <c r="D74" s="2">
        <v>20.399999999999999</v>
      </c>
      <c r="E74" s="96">
        <f t="shared" si="20"/>
        <v>20.399999999999999</v>
      </c>
      <c r="F74" s="104">
        <f t="shared" si="17"/>
        <v>18.54</v>
      </c>
      <c r="G74" s="108">
        <v>1.42</v>
      </c>
      <c r="H74" s="96">
        <f t="shared" si="21"/>
        <v>1.6144000000000001</v>
      </c>
      <c r="I74" s="105">
        <f t="shared" si="19"/>
        <v>41.974400000000003</v>
      </c>
    </row>
    <row r="76" spans="1:11" ht="56.25" customHeight="1">
      <c r="A76" s="18"/>
      <c r="B76" s="127" t="s">
        <v>74</v>
      </c>
      <c r="C76" s="19"/>
      <c r="D76" s="18"/>
      <c r="E76" s="18"/>
      <c r="F76" s="20"/>
      <c r="G76" s="18"/>
      <c r="H76" s="18"/>
      <c r="I76" s="18"/>
      <c r="J76" s="190"/>
    </row>
    <row r="77" spans="1:11">
      <c r="B77" s="52"/>
      <c r="E77" s="21"/>
      <c r="H77" s="21"/>
    </row>
    <row r="78" spans="1:11" s="57" customFormat="1" ht="33.75">
      <c r="A78" s="52"/>
      <c r="B78" s="97"/>
      <c r="C78" s="125" t="s">
        <v>210</v>
      </c>
      <c r="D78" s="125" t="s">
        <v>211</v>
      </c>
      <c r="E78" s="126" t="s">
        <v>108</v>
      </c>
      <c r="F78" s="125" t="s">
        <v>212</v>
      </c>
      <c r="G78" s="125" t="s">
        <v>261</v>
      </c>
      <c r="H78" s="126" t="s">
        <v>167</v>
      </c>
      <c r="I78" s="125" t="s">
        <v>3</v>
      </c>
      <c r="J78" s="4"/>
      <c r="K78"/>
    </row>
    <row r="79" spans="1:11">
      <c r="A79" s="108" t="s">
        <v>258</v>
      </c>
      <c r="B79" s="81"/>
      <c r="C79" s="181"/>
      <c r="D79" s="2">
        <v>2.2000000000000002</v>
      </c>
      <c r="E79" s="96">
        <f t="shared" ref="E79" si="22">SUM(C79:D79)</f>
        <v>2.2000000000000002</v>
      </c>
      <c r="F79" s="104">
        <f t="shared" ref="F79:F85" si="23">6*A$2</f>
        <v>18.54</v>
      </c>
      <c r="G79" s="108">
        <v>0.62</v>
      </c>
      <c r="H79" s="96">
        <f t="shared" ref="H79" si="24">((C79+D79+F79+G79)*4)/100</f>
        <v>0.85439999999999994</v>
      </c>
      <c r="I79" s="105">
        <f t="shared" ref="I79" si="25">(C79+D79+F79+G79)*1.04</f>
        <v>22.214400000000001</v>
      </c>
    </row>
    <row r="80" spans="1:11">
      <c r="A80" s="108" t="s">
        <v>259</v>
      </c>
      <c r="B80" s="81"/>
      <c r="C80" s="182"/>
      <c r="D80" s="2">
        <v>2.21</v>
      </c>
      <c r="E80" s="96">
        <f t="shared" ref="E80:E85" si="26">SUM(C80:D80)</f>
        <v>2.21</v>
      </c>
      <c r="F80" s="104">
        <f t="shared" si="23"/>
        <v>18.54</v>
      </c>
      <c r="G80" s="108">
        <v>0.73</v>
      </c>
      <c r="H80" s="96">
        <f t="shared" ref="H80:H85" si="27">((C80+D80+F80+G80)*4)/100</f>
        <v>0.85919999999999996</v>
      </c>
      <c r="I80" s="105">
        <f t="shared" ref="I80:I85" si="28">(C80+D80+F80+G80)*1.04</f>
        <v>22.339200000000002</v>
      </c>
    </row>
    <row r="81" spans="1:9">
      <c r="A81" s="108" t="s">
        <v>194</v>
      </c>
      <c r="B81" s="81"/>
      <c r="C81" s="182"/>
      <c r="D81" s="2">
        <v>4.42</v>
      </c>
      <c r="E81" s="96">
        <f t="shared" si="26"/>
        <v>4.42</v>
      </c>
      <c r="F81" s="104">
        <f t="shared" si="23"/>
        <v>18.54</v>
      </c>
      <c r="G81" s="108">
        <v>0.73</v>
      </c>
      <c r="H81" s="96">
        <f t="shared" si="27"/>
        <v>0.9476</v>
      </c>
      <c r="I81" s="105">
        <f t="shared" si="28"/>
        <v>24.637600000000003</v>
      </c>
    </row>
    <row r="82" spans="1:9">
      <c r="A82" s="108" t="s">
        <v>260</v>
      </c>
      <c r="B82" s="81"/>
      <c r="C82" s="182"/>
      <c r="D82" s="2">
        <v>4.42</v>
      </c>
      <c r="E82" s="96">
        <f t="shared" si="26"/>
        <v>4.42</v>
      </c>
      <c r="F82" s="104">
        <f t="shared" si="23"/>
        <v>18.54</v>
      </c>
      <c r="G82" s="108">
        <v>0.85</v>
      </c>
      <c r="H82" s="96">
        <f t="shared" si="27"/>
        <v>0.95240000000000014</v>
      </c>
      <c r="I82" s="105">
        <f t="shared" si="28"/>
        <v>24.762400000000003</v>
      </c>
    </row>
    <row r="83" spans="1:9">
      <c r="A83" s="108" t="s">
        <v>57</v>
      </c>
      <c r="B83" s="81"/>
      <c r="C83" s="182"/>
      <c r="D83" s="2">
        <v>6.63</v>
      </c>
      <c r="E83" s="96">
        <f t="shared" si="26"/>
        <v>6.63</v>
      </c>
      <c r="F83" s="104">
        <f t="shared" si="23"/>
        <v>18.54</v>
      </c>
      <c r="G83" s="108">
        <v>0.85</v>
      </c>
      <c r="H83" s="96">
        <f t="shared" si="27"/>
        <v>1.0407999999999999</v>
      </c>
      <c r="I83" s="105">
        <f t="shared" si="28"/>
        <v>27.0608</v>
      </c>
    </row>
    <row r="84" spans="1:9">
      <c r="A84" s="108" t="s">
        <v>187</v>
      </c>
      <c r="B84" s="81"/>
      <c r="C84" s="182"/>
      <c r="D84" s="2">
        <v>11.05</v>
      </c>
      <c r="E84" s="96">
        <f t="shared" si="26"/>
        <v>11.05</v>
      </c>
      <c r="F84" s="104">
        <f t="shared" si="23"/>
        <v>18.54</v>
      </c>
      <c r="G84" s="108">
        <v>0.95</v>
      </c>
      <c r="H84" s="96">
        <f t="shared" si="27"/>
        <v>1.2216</v>
      </c>
      <c r="I84" s="105">
        <f t="shared" si="28"/>
        <v>31.761600000000001</v>
      </c>
    </row>
    <row r="85" spans="1:9">
      <c r="A85" s="130" t="s">
        <v>214</v>
      </c>
      <c r="B85" s="81"/>
      <c r="C85" s="182"/>
      <c r="D85" s="2">
        <v>22.1</v>
      </c>
      <c r="E85" s="96">
        <f t="shared" si="26"/>
        <v>22.1</v>
      </c>
      <c r="F85" s="104">
        <f t="shared" si="23"/>
        <v>18.54</v>
      </c>
      <c r="G85" s="108">
        <v>1.42</v>
      </c>
      <c r="H85" s="96">
        <f t="shared" si="27"/>
        <v>1.6824000000000001</v>
      </c>
      <c r="I85" s="105">
        <f t="shared" si="28"/>
        <v>43.742400000000004</v>
      </c>
    </row>
  </sheetData>
  <mergeCells count="5">
    <mergeCell ref="A3:I3"/>
    <mergeCell ref="A11:I11"/>
    <mergeCell ref="A36:F36"/>
    <mergeCell ref="A19:J19"/>
    <mergeCell ref="A28:J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CAPSULAS</vt:lpstr>
      <vt:lpstr>EMULSIONES Y GELES</vt:lpstr>
      <vt:lpstr>PAPELES</vt:lpstr>
      <vt:lpstr>POMADAS</vt:lpstr>
      <vt:lpstr>COLIRIOS</vt:lpstr>
      <vt:lpstr>SOLUCIONES SUSPENSIONES ORALES</vt:lpstr>
      <vt:lpstr>SOLUC SUSP NO ORALES NO ESTERIL</vt:lpstr>
      <vt:lpstr>CALCULADOR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Usuario</cp:lastModifiedBy>
  <cp:lastPrinted>2025-01-17T07:29:48Z</cp:lastPrinted>
  <dcterms:created xsi:type="dcterms:W3CDTF">2008-07-31T12:08:22Z</dcterms:created>
  <dcterms:modified xsi:type="dcterms:W3CDTF">2025-01-22T17:41:47Z</dcterms:modified>
</cp:coreProperties>
</file>